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_03 - DEMOLICE OBJEK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'2025_03 - DEMOLICE OBJEKT...'!$C$126:$K$211</definedName>
    <definedName name="_xlnm.Print_Area" localSheetId="1">'2025_03 - DEMOLICE OBJEKT...'!$C$4:$J$76,'2025_03 - DEMOLICE OBJEKT...'!$C$82:$J$110,'2025_03 - DEMOLICE OBJEKT...'!$C$116:$J$211</definedName>
    <definedName name="_xlnm.Print_Titles" localSheetId="1">'2025_03 - DEMOLICE OBJEKT...'!$126:$126</definedName>
  </definedNames>
  <calcPr/>
</workbook>
</file>

<file path=xl/calcChain.xml><?xml version="1.0" encoding="utf-8"?>
<calcChain xmlns="http://schemas.openxmlformats.org/spreadsheetml/2006/main">
  <c i="1" l="1" r="AX95"/>
  <c i="2" r="J35"/>
  <c r="J34"/>
  <c i="1" r="AY95"/>
  <c i="2" r="J33"/>
  <c r="BI211"/>
  <c r="BH211"/>
  <c r="BG211"/>
  <c r="BF211"/>
  <c r="T211"/>
  <c r="T210"/>
  <c r="R211"/>
  <c r="R210"/>
  <c r="P211"/>
  <c r="P210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T199"/>
  <c r="R200"/>
  <c r="R199"/>
  <c r="P200"/>
  <c r="P199"/>
  <c r="BI195"/>
  <c r="BH195"/>
  <c r="BG195"/>
  <c r="BF195"/>
  <c r="T195"/>
  <c r="T194"/>
  <c r="R195"/>
  <c r="R194"/>
  <c r="P195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T180"/>
  <c r="R181"/>
  <c r="R180"/>
  <c r="P181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T129"/>
  <c r="R130"/>
  <c r="R129"/>
  <c r="P130"/>
  <c r="P129"/>
  <c r="F121"/>
  <c r="E119"/>
  <c r="F87"/>
  <c r="E85"/>
  <c r="J22"/>
  <c r="E22"/>
  <c r="J124"/>
  <c r="J21"/>
  <c r="J19"/>
  <c r="E19"/>
  <c r="J123"/>
  <c r="J18"/>
  <c r="J16"/>
  <c r="E16"/>
  <c r="F90"/>
  <c r="J15"/>
  <c r="J13"/>
  <c r="E13"/>
  <c r="F123"/>
  <c r="J12"/>
  <c r="J10"/>
  <c r="J87"/>
  <c i="1" r="L90"/>
  <c r="AM90"/>
  <c r="AM89"/>
  <c r="L89"/>
  <c r="AM87"/>
  <c r="L87"/>
  <c r="L85"/>
  <c r="L84"/>
  <c i="2" r="BK209"/>
  <c r="J195"/>
  <c r="J134"/>
  <c r="BK195"/>
  <c r="J137"/>
  <c r="BK159"/>
  <c r="BK188"/>
  <c r="BK162"/>
  <c r="BK140"/>
  <c r="BK191"/>
  <c r="BK168"/>
  <c r="J177"/>
  <c r="J191"/>
  <c r="J148"/>
  <c r="J165"/>
  <c r="BK203"/>
  <c r="J145"/>
  <c r="J162"/>
  <c r="BK204"/>
  <c r="BK155"/>
  <c r="BK185"/>
  <c r="BK206"/>
  <c r="J155"/>
  <c r="BK156"/>
  <c r="BK211"/>
  <c r="J188"/>
  <c r="BK165"/>
  <c r="BK148"/>
  <c r="BK171"/>
  <c r="BK202"/>
  <c r="BK178"/>
  <c r="J168"/>
  <c r="J207"/>
  <c r="J178"/>
  <c r="J159"/>
  <c r="J200"/>
  <c r="J157"/>
  <c r="BK177"/>
  <c i="1" r="AS94"/>
  <c i="2" r="J206"/>
  <c r="BK181"/>
  <c r="BK142"/>
  <c r="J209"/>
  <c r="J185"/>
  <c r="BK176"/>
  <c r="J140"/>
  <c r="BK145"/>
  <c r="J156"/>
  <c r="J203"/>
  <c r="J211"/>
  <c r="BK207"/>
  <c r="J181"/>
  <c r="BK157"/>
  <c r="BK200"/>
  <c r="J176"/>
  <c r="BK134"/>
  <c r="J171"/>
  <c r="J204"/>
  <c r="J158"/>
  <c r="J202"/>
  <c r="BK130"/>
  <c r="J130"/>
  <c r="BK205"/>
  <c r="BK158"/>
  <c r="J142"/>
  <c r="J205"/>
  <c r="BK137"/>
  <c l="1" r="P154"/>
  <c r="BK184"/>
  <c r="J184"/>
  <c r="J103"/>
  <c r="BK154"/>
  <c r="J154"/>
  <c r="J98"/>
  <c r="T175"/>
  <c r="T174"/>
  <c r="T154"/>
  <c r="R154"/>
  <c r="P133"/>
  <c r="P128"/>
  <c r="P175"/>
  <c r="P174"/>
  <c r="BK201"/>
  <c r="J201"/>
  <c r="J107"/>
  <c r="T133"/>
  <c r="T128"/>
  <c r="R175"/>
  <c r="R174"/>
  <c r="BK133"/>
  <c r="J133"/>
  <c r="J97"/>
  <c r="BK175"/>
  <c r="BK174"/>
  <c r="J174"/>
  <c r="J99"/>
  <c r="P184"/>
  <c r="P179"/>
  <c r="T201"/>
  <c r="T198"/>
  <c r="R133"/>
  <c r="R128"/>
  <c r="R184"/>
  <c r="R179"/>
  <c r="R201"/>
  <c r="R198"/>
  <c r="T184"/>
  <c r="T179"/>
  <c r="P201"/>
  <c r="P198"/>
  <c r="BK129"/>
  <c r="J129"/>
  <c r="J96"/>
  <c r="BK194"/>
  <c r="J194"/>
  <c r="J104"/>
  <c r="BK180"/>
  <c r="J180"/>
  <c r="J102"/>
  <c r="BK199"/>
  <c r="J199"/>
  <c r="J106"/>
  <c r="BK208"/>
  <c r="J208"/>
  <c r="J108"/>
  <c r="BK210"/>
  <c r="J210"/>
  <c r="J109"/>
  <c r="BE156"/>
  <c r="BE168"/>
  <c r="J89"/>
  <c r="F124"/>
  <c r="BE140"/>
  <c r="J90"/>
  <c r="BE157"/>
  <c r="BE177"/>
  <c r="BE195"/>
  <c r="BE202"/>
  <c r="BE203"/>
  <c r="BE205"/>
  <c r="BE207"/>
  <c r="BE209"/>
  <c r="F89"/>
  <c r="BE142"/>
  <c r="BE211"/>
  <c r="BE137"/>
  <c r="BE145"/>
  <c r="BE155"/>
  <c r="BE134"/>
  <c r="BE148"/>
  <c r="BE159"/>
  <c r="J121"/>
  <c r="BE130"/>
  <c r="BE176"/>
  <c r="BE162"/>
  <c r="BE171"/>
  <c r="BE178"/>
  <c r="BE181"/>
  <c r="BE185"/>
  <c r="BE188"/>
  <c r="BE191"/>
  <c r="BE200"/>
  <c r="BE204"/>
  <c r="BE206"/>
  <c r="BE165"/>
  <c r="BE158"/>
  <c r="F34"/>
  <c i="1" r="BC95"/>
  <c r="BC94"/>
  <c r="W32"/>
  <c i="2" r="J32"/>
  <c i="1" r="AW95"/>
  <c i="2" r="F33"/>
  <c i="1" r="BB95"/>
  <c r="BB94"/>
  <c r="W31"/>
  <c i="2" r="F32"/>
  <c i="1" r="BA95"/>
  <c r="BA94"/>
  <c r="AW94"/>
  <c r="AK30"/>
  <c i="2" r="F35"/>
  <c i="1" r="BD95"/>
  <c r="BD94"/>
  <c r="W33"/>
  <c i="2" l="1" r="R127"/>
  <c r="T127"/>
  <c r="P127"/>
  <c i="1" r="AU95"/>
  <c i="2" r="BK128"/>
  <c r="BK179"/>
  <c r="J179"/>
  <c r="J101"/>
  <c r="J175"/>
  <c r="J100"/>
  <c r="BK198"/>
  <c r="J198"/>
  <c r="J105"/>
  <c i="1" r="AU94"/>
  <c r="W30"/>
  <c r="AY94"/>
  <c r="AX94"/>
  <c i="2" r="F31"/>
  <c i="1" r="AZ95"/>
  <c r="AZ94"/>
  <c r="AV94"/>
  <c r="AK29"/>
  <c i="2" r="J31"/>
  <c i="1" r="AV95"/>
  <c r="AT95"/>
  <c i="2" l="1" r="BK127"/>
  <c r="J127"/>
  <c r="J94"/>
  <c r="J128"/>
  <c r="J95"/>
  <c i="1" r="W29"/>
  <c r="AT94"/>
  <c i="2" l="1" r="J28"/>
  <c i="1" r="AG95"/>
  <c r="AG94"/>
  <c r="AK26"/>
  <c i="2" l="1" r="J37"/>
  <c i="1" r="AK35"/>
  <c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<sst xmlns="http://schemas.openxmlformats.org/spreadsheetml/2006/main">
  <si>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</si>
  <si>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</si>
  <si>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</si>
  <si>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</si>
  <si>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</si>
  <si>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{f92a02aa-b77c-4dd3-951f-1ddf1e80452b}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</si>
  <si>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</si>
  <si>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</si>
  <si>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</si>
  <si>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</si>
  <si>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</si>
  <si>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</si>
  <si>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</si>
  <si>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</si>
  <si>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</si>
  <si>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</si>
  <si>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</si>
  <si>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OBJEKTU NA parc. č. st. 2739 v Nymburce</t>
  </si>
  <si>
    <t>KSO:</t>
  </si>
  <si>
    <t>CC-CZ:</t>
  </si>
  <si>
    <t>Místo:</t>
  </si>
  <si>
    <t xml:space="preserve"> </t>
  </si>
  <si>
    <t>Datum:</t>
  </si>
  <si>
    <t>13. 3. 2025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</si>
  <si>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</si>
  <si>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</si>
  <si>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</si>
  <si>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</si>
  <si>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</si>
  <si>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</si>
  <si>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</si>
  <si>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</si>
  <si>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</si>
  <si>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</si>
  <si>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</si>
  <si>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</si>
  <si>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</si>
  <si>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</si>
  <si>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</si>
  <si>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</si>
  <si>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</si>
  <si>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</si>
  <si>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</si>
  <si>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</si>
  <si>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</si>
  <si>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</si>
  <si>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</si>
  <si>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</si>
  <si>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</si>
  <si>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</si>
  <si>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</si>
  <si>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</si>
  <si>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</si>
  <si>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</si>
  <si>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</si>
  <si>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</si>
  <si>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</si>
  <si>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</si>
  <si>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</si>
  <si>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</si>
  <si>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</si>
  <si>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</si>
  <si>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</si>
  <si>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</si>
  <si>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</si>
  <si>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</si>
  <si>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</si>
  <si>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</si>
  <si>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</si>
  <si>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</si>
  <si>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</si>
  <si>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</si>
  <si>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</si>
  <si>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</si>
  <si>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</si>
  <si>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</si>
  <si>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</si>
  <si>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</si>
  <si>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</si>
  <si>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</si>
  <si>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</si>
  <si>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</si>
  <si>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</si>
  <si>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</si>
  <si>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</si>
  <si>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</si>
  <si>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</si>
  <si>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</si>
  <si>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</si>
  <si>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</si>
  <si>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</si>
  <si>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OST - Ostatní</t>
  </si>
  <si>
    <t xml:space="preserve">    O02 - Vedlejší a ostatní náklady</t>
  </si>
  <si>
    <t>PSV - Práce a dodávky PSV</t>
  </si>
  <si>
    <t xml:space="preserve">    712 - Povlakové krytiny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</si>
  <si>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</si>
  <si>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</si>
  <si>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</si>
  <si>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</si>
  <si>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</si>
  <si>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</si>
  <si>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</si>
  <si>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</si>
  <si>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</si>
  <si>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</si>
  <si>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</si>
  <si>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</si>
  <si>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</si>
  <si>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</si>
  <si>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</si>
  <si>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</si>
  <si>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</si>
  <si>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</si>
  <si>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</si>
  <si>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</si>
  <si>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</si>
  <si>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</si>
  <si>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</si>
  <si>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</si>
  <si>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</si>
  <si>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174151101</t>
  </si>
  <si>
    <t>Zásyp jam, šachet rýh nebo kolem objektů sypaninou se zhutněním</t>
  </si>
  <si>
    <t>m3</t>
  </si>
  <si>
    <t>4</t>
  </si>
  <si>
    <t>-779910062</t>
  </si>
  <si>
    <t>VV</t>
  </si>
  <si>
    <t>ZPĚTNÝ ZÁSYP ZÁKLADOVÝCH PASŮ VČETNĚ DOVOZU ZEMINY</t>
  </si>
  <si>
    <t>0,7*1,2*(6,6+6,6+8,3+8,3+6+8,3)</t>
  </si>
  <si>
    <t>9</t>
  </si>
  <si>
    <t>Ostatní konstrukce a práce, bourání</t>
  </si>
  <si>
    <t>58</t>
  </si>
  <si>
    <t>961043111</t>
  </si>
  <si>
    <t>Bourání základů z betonu proloženého kamenem</t>
  </si>
  <si>
    <t>667409947</t>
  </si>
  <si>
    <t>DEMONTÁŽ ZÁKLADOVÝCH PASŮ PŘEDPOKLÁDANÝCH</t>
  </si>
  <si>
    <t>59</t>
  </si>
  <si>
    <t>961055111</t>
  </si>
  <si>
    <t>Bourání základů ze ŽB</t>
  </si>
  <si>
    <t>1994348201</t>
  </si>
  <si>
    <t>DEMONTÁŽ ZÁKLADOVÉ DESKY</t>
  </si>
  <si>
    <t>0,2*(8,3*6,6)</t>
  </si>
  <si>
    <t>57</t>
  </si>
  <si>
    <t>962032241</t>
  </si>
  <si>
    <t>Bourání zdiva z cihel pálených nebo vápenopískových na MC přes 1 m3</t>
  </si>
  <si>
    <t>1120055153</t>
  </si>
  <si>
    <t>(0,25+0,2+4)*0,3*(8,3+8,3+6,6+6,6+6+4,4)</t>
  </si>
  <si>
    <t>60</t>
  </si>
  <si>
    <t>963051113</t>
  </si>
  <si>
    <t>Bourání ŽB stropů deskových tl přes 80 mm</t>
  </si>
  <si>
    <t>458220178</t>
  </si>
  <si>
    <t>DEMONTÁŽ STROPNÍ KONSTRUKCE</t>
  </si>
  <si>
    <t>5</t>
  </si>
  <si>
    <t>968072246</t>
  </si>
  <si>
    <t>Vybourání kovových rámů oken jednoduchých včetně křídel pl do 4 m2</t>
  </si>
  <si>
    <t>m2</t>
  </si>
  <si>
    <t>1036201085</t>
  </si>
  <si>
    <t>OKENNÍ OTVOR 3 ks</t>
  </si>
  <si>
    <t>1,6*0,5*3</t>
  </si>
  <si>
    <t>61</t>
  </si>
  <si>
    <t>968072456</t>
  </si>
  <si>
    <t>Vybourání kovových dveřních zárubní pl přes 2 m2</t>
  </si>
  <si>
    <t>-1483018656</t>
  </si>
  <si>
    <t>DVEŘE A VRATA VSTUPNÍ</t>
  </si>
  <si>
    <t>1,3*2,25</t>
  </si>
  <si>
    <t>1,2*2,2</t>
  </si>
  <si>
    <t>1,7*2,25</t>
  </si>
  <si>
    <t>Součet</t>
  </si>
  <si>
    <t>997</t>
  </si>
  <si>
    <t>Doprava suti a vybouraných hmot</t>
  </si>
  <si>
    <t>52</t>
  </si>
  <si>
    <t>997006002</t>
  </si>
  <si>
    <t>Strojové třídění stavebního odpadu</t>
  </si>
  <si>
    <t>t</t>
  </si>
  <si>
    <t>1307260010</t>
  </si>
  <si>
    <t>53</t>
  </si>
  <si>
    <t>997013111</t>
  </si>
  <si>
    <t>Vnitrostaveništní doprava suti a vybouraných hmot pro budovy v do 6 m</t>
  </si>
  <si>
    <t>1763967162</t>
  </si>
  <si>
    <t>54</t>
  </si>
  <si>
    <t>997013219</t>
  </si>
  <si>
    <t>Příplatek k vnitrostaveništní dopravě suti a vybouraných hmot za zvětšenou dopravu suti ZKD 10 m</t>
  </si>
  <si>
    <t>445398114</t>
  </si>
  <si>
    <t>55</t>
  </si>
  <si>
    <t>997013501</t>
  </si>
  <si>
    <t>Odvoz suti a vybouraných hmot na skládku nebo meziskládku do 1 km se složením</t>
  </si>
  <si>
    <t>1048678698</t>
  </si>
  <si>
    <t>56</t>
  </si>
  <si>
    <t>997013509</t>
  </si>
  <si>
    <t>Příplatek k odvozu suti a vybouraných hmot na skládku ZKD 1 km přes 1 km</t>
  </si>
  <si>
    <t>-87095130</t>
  </si>
  <si>
    <t>VZDÁLENOST SKLÁDKY 12 km</t>
  </si>
  <si>
    <t>12*240,226</t>
  </si>
  <si>
    <t>64</t>
  </si>
  <si>
    <t>997013602</t>
  </si>
  <si>
    <t>Poplatek za uložení na skládce (skládkovné) stavebního odpadu železobetonového kód odpadu 17 01 01</t>
  </si>
  <si>
    <t>-425399490</t>
  </si>
  <si>
    <t>SOUČET BETONOVÉ SUTI</t>
  </si>
  <si>
    <t>81,497+26,294+26,294</t>
  </si>
  <si>
    <t>65</t>
  </si>
  <si>
    <t>997013603</t>
  </si>
  <si>
    <t>Poplatek za uložení na skládce (skládkovné) stavebního odpadu cihelného kód odpadu 17 01 02</t>
  </si>
  <si>
    <t>-1556967792</t>
  </si>
  <si>
    <t>SOUČET CIHELNÉ SUTI</t>
  </si>
  <si>
    <t>104,651</t>
  </si>
  <si>
    <t>68</t>
  </si>
  <si>
    <t>997013631</t>
  </si>
  <si>
    <t>Poplatek za uložení na skládce (skládkovné) stavebního odpadu směsného kód odpadu 17 09 04</t>
  </si>
  <si>
    <t>1538183688</t>
  </si>
  <si>
    <t>OSTATNÍ SUŤ</t>
  </si>
  <si>
    <t>(0,817+239,409)-134,085-104,651-0,548</t>
  </si>
  <si>
    <t>69</t>
  </si>
  <si>
    <t>997013645</t>
  </si>
  <si>
    <t>Poplatek za uložení na skládce (skládkovné) odpadu asfaltového bez dehtu kód odpadu 17 03 02</t>
  </si>
  <si>
    <t>-1629569931</t>
  </si>
  <si>
    <t>SOUČET ASFALTOVÉ SUTI</t>
  </si>
  <si>
    <t>0,548</t>
  </si>
  <si>
    <t>OST</t>
  </si>
  <si>
    <t>Ostatní</t>
  </si>
  <si>
    <t>O02</t>
  </si>
  <si>
    <t>Vedlejší a ostatní náklady</t>
  </si>
  <si>
    <t>30</t>
  </si>
  <si>
    <t>2024</t>
  </si>
  <si>
    <t>Zaslepení připojených sítí na objekt</t>
  </si>
  <si>
    <t>kus</t>
  </si>
  <si>
    <t>1808223880</t>
  </si>
  <si>
    <t>31</t>
  </si>
  <si>
    <t>2025</t>
  </si>
  <si>
    <t>Kolaudační součinnost</t>
  </si>
  <si>
    <t>609036103</t>
  </si>
  <si>
    <t>71</t>
  </si>
  <si>
    <t>2026</t>
  </si>
  <si>
    <t>Demontáž včetně likvidace trafa</t>
  </si>
  <si>
    <t>-1363059031</t>
  </si>
  <si>
    <t>PSV</t>
  </si>
  <si>
    <t>Práce a dodávky PSV</t>
  </si>
  <si>
    <t>712</t>
  </si>
  <si>
    <t>Povlakové krytiny</t>
  </si>
  <si>
    <t>17</t>
  </si>
  <si>
    <t>712340832</t>
  </si>
  <si>
    <t>Odstranění povlakové krytiny střech do 10° z pásů NAIP přitavených v plné ploše dvouvrstvé</t>
  </si>
  <si>
    <t>16</t>
  </si>
  <si>
    <t>1977034698</t>
  </si>
  <si>
    <t>PLOCHA STŘECHY</t>
  </si>
  <si>
    <t>6*8,3</t>
  </si>
  <si>
    <t>764</t>
  </si>
  <si>
    <t>Konstrukce klempířské</t>
  </si>
  <si>
    <t>62</t>
  </si>
  <si>
    <t>764002841</t>
  </si>
  <si>
    <t>Demontáž oplechování horních ploch zdí a nadezdívek do suti</t>
  </si>
  <si>
    <t>m</t>
  </si>
  <si>
    <t>-1672233691</t>
  </si>
  <si>
    <t>DEMONTÁŽ ATIKY</t>
  </si>
  <si>
    <t>(8,3+8,3+6,6+6,6)</t>
  </si>
  <si>
    <t>23</t>
  </si>
  <si>
    <t>764004801</t>
  </si>
  <si>
    <t>Demontáž podokapního žlabu do suti</t>
  </si>
  <si>
    <t>-1163581598</t>
  </si>
  <si>
    <t>DÉLKA ŽLABU</t>
  </si>
  <si>
    <t>8,3</t>
  </si>
  <si>
    <t>24</t>
  </si>
  <si>
    <t>764004861</t>
  </si>
  <si>
    <t>Demontáž svodu do suti</t>
  </si>
  <si>
    <t>-647285849</t>
  </si>
  <si>
    <t>DÉLKA SVODU</t>
  </si>
  <si>
    <t>767</t>
  </si>
  <si>
    <t>Konstrukce zámečnické</t>
  </si>
  <si>
    <t>70</t>
  </si>
  <si>
    <t>767996701</t>
  </si>
  <si>
    <t>Demontáž atypických zámečnických konstrukcí řezáním hm jednotlivých dílů do 50 kg</t>
  </si>
  <si>
    <t>kg</t>
  </si>
  <si>
    <t>1618879025</t>
  </si>
  <si>
    <t>DEMONTÁŽ KLECÍ - ŽELEZNÉ PŘEHRADNÍKY</t>
  </si>
  <si>
    <t>5*35</t>
  </si>
  <si>
    <t>VRN</t>
  </si>
  <si>
    <t>Vedlejší rozpočtové náklady</t>
  </si>
  <si>
    <t>VRN2</t>
  </si>
  <si>
    <t>Příprava staveniště</t>
  </si>
  <si>
    <t>37</t>
  </si>
  <si>
    <t>020001000</t>
  </si>
  <si>
    <t>…</t>
  </si>
  <si>
    <t>1024</t>
  </si>
  <si>
    <t>515303711</t>
  </si>
  <si>
    <t>VRN3</t>
  </si>
  <si>
    <t>Zařízení staveniště</t>
  </si>
  <si>
    <t>38</t>
  </si>
  <si>
    <t>030001000</t>
  </si>
  <si>
    <t>-1534597938</t>
  </si>
  <si>
    <t>39</t>
  </si>
  <si>
    <t>032002000</t>
  </si>
  <si>
    <t>Vybavení staveniště</t>
  </si>
  <si>
    <t>1045613142</t>
  </si>
  <si>
    <t>42</t>
  </si>
  <si>
    <t>033103000</t>
  </si>
  <si>
    <t>Připojení energií pro zařízení staveniště</t>
  </si>
  <si>
    <t>2132750022</t>
  </si>
  <si>
    <t>43</t>
  </si>
  <si>
    <t>033203000</t>
  </si>
  <si>
    <t>Spotřeba energií pro zařízení staveniště</t>
  </si>
  <si>
    <t>-1781362593</t>
  </si>
  <si>
    <t>44</t>
  </si>
  <si>
    <t>034002000</t>
  </si>
  <si>
    <t>Zabezpečení staveniště</t>
  </si>
  <si>
    <t>-1786723723</t>
  </si>
  <si>
    <t>45</t>
  </si>
  <si>
    <t>039002000</t>
  </si>
  <si>
    <t>Zrušení zařízení staveniště</t>
  </si>
  <si>
    <t>729127445</t>
  </si>
  <si>
    <t>VRN4</t>
  </si>
  <si>
    <t>Inženýrská činnost</t>
  </si>
  <si>
    <t>46</t>
  </si>
  <si>
    <t>043002000</t>
  </si>
  <si>
    <t>Zkoušky a ostatní měření</t>
  </si>
  <si>
    <t>-1512382479</t>
  </si>
  <si>
    <t>VRN6</t>
  </si>
  <si>
    <t>Územní vlivy</t>
  </si>
  <si>
    <t>48</t>
  </si>
  <si>
    <t>060001000</t>
  </si>
  <si>
    <t>-637176644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</si>
</sst>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2025_03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 OBJEKTU NA parc. č. st. 2739 v Nymburce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13. 3. 2025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24.75" customHeight="1">
      <c r="A95" s="118" t="s">
        <v>76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'2025_03 - DEMOLICE OBJEKT...'!J28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77</v>
      </c>
      <c r="AR95" s="125"/>
      <c r="AS95" s="126">
        <v>0</v>
      </c>
      <c r="AT95" s="127">
        <f>ROUND(SUM(AV95:AW95),2)</f>
        <v>0</v>
      </c>
      <c r="AU95" s="128">
        <f>'2025_03 - DEMOLICE OBJEKT...'!P127</f>
        <v>0</v>
      </c>
      <c r="AV95" s="127">
        <f>'2025_03 - DEMOLICE OBJEKT...'!J31</f>
        <v>0</v>
      </c>
      <c r="AW95" s="127">
        <f>'2025_03 - DEMOLICE OBJEKT...'!J32</f>
        <v>0</v>
      </c>
      <c r="AX95" s="127">
        <f>'2025_03 - DEMOLICE OBJEKT...'!J33</f>
        <v>0</v>
      </c>
      <c r="AY95" s="127">
        <f>'2025_03 - DEMOLICE OBJEKT...'!J34</f>
        <v>0</v>
      </c>
      <c r="AZ95" s="127">
        <f>'2025_03 - DEMOLICE OBJEKT...'!F31</f>
        <v>0</v>
      </c>
      <c r="BA95" s="127">
        <f>'2025_03 - DEMOLICE OBJEKT...'!F32</f>
        <v>0</v>
      </c>
      <c r="BB95" s="127">
        <f>'2025_03 - DEMOLICE OBJEKT...'!F33</f>
        <v>0</v>
      </c>
      <c r="BC95" s="127">
        <f>'2025_03 - DEMOLICE OBJEKT...'!F34</f>
        <v>0</v>
      </c>
      <c r="BD95" s="129">
        <f>'2025_03 - DEMOLICE OBJEKT...'!F35</f>
        <v>0</v>
      </c>
      <c r="BE95" s="7"/>
      <c r="BT95" s="130" t="s">
        <v>78</v>
      </c>
      <c r="BU95" s="130" t="s">
        <v>79</v>
      </c>
      <c r="BV95" s="130" t="s">
        <v>74</v>
      </c>
      <c r="BW95" s="130" t="s">
        <v>5</v>
      </c>
      <c r="BX95" s="130" t="s">
        <v>75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YcaEUN1K5K+vX98aZw6lpAMVmJSS5gRIl0CNd3bbfj3X24oEJUitZy/vVQv/PHB1QcWBb+oILzSSei2M76wtw==" hashValue="RhxwtX7vMOrQl7M3TVQrRv5acDxqciTmSYZNhLc4RmLYU/sUum+XSHznsR/NVOeasgTNvXhj1Zl42Iwk9xSqs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5_03 - DEMOLICE OBJEK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80</v>
      </c>
    </row>
    <row r="4" s="1" customFormat="1" ht="24.96" customHeight="1">
      <c r="B4" s="20"/>
      <c r="D4" s="133" t="s">
        <v>81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13. 3. 2025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26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31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26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32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38"/>
      <c r="J28" s="145">
        <f>ROUND(J127,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35</v>
      </c>
      <c r="G30" s="38"/>
      <c r="H30" s="38"/>
      <c r="I30" s="146" t="s">
        <v>34</v>
      </c>
      <c r="J30" s="146" t="s">
        <v>36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37</v>
      </c>
      <c r="E31" s="135" t="s">
        <v>38</v>
      </c>
      <c r="F31" s="148">
        <f>ROUND((SUM(BE127:BE211)),  2)</f>
        <v>0</v>
      </c>
      <c r="G31" s="38"/>
      <c r="H31" s="38"/>
      <c r="I31" s="149">
        <v>0.20999999999999999</v>
      </c>
      <c r="J31" s="148">
        <f>ROUND(((SUM(BE127:BE211))*I31),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39</v>
      </c>
      <c r="F32" s="148">
        <f>ROUND((SUM(BF127:BF211)),  2)</f>
        <v>0</v>
      </c>
      <c r="G32" s="38"/>
      <c r="H32" s="38"/>
      <c r="I32" s="149">
        <v>0.12</v>
      </c>
      <c r="J32" s="148">
        <f>ROUND(((SUM(BF127:BF211))*I32),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40</v>
      </c>
      <c r="F33" s="148">
        <f>ROUND((SUM(BG127:BG211)),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41</v>
      </c>
      <c r="F34" s="148">
        <f>ROUND((SUM(BH127:BH211)),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42</v>
      </c>
      <c r="F35" s="148">
        <f>ROUND((SUM(BI127:BI211)),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DEMOLICE OBJEKTU NA parc. č. st. 2739 v Nymburce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13. 3. 2025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31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83</v>
      </c>
      <c r="D92" s="169"/>
      <c r="E92" s="169"/>
      <c r="F92" s="169"/>
      <c r="G92" s="169"/>
      <c r="H92" s="169"/>
      <c r="I92" s="169"/>
      <c r="J92" s="170" t="s">
        <v>84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85</v>
      </c>
      <c r="D94" s="40"/>
      <c r="E94" s="40"/>
      <c r="F94" s="40"/>
      <c r="G94" s="40"/>
      <c r="H94" s="40"/>
      <c r="I94" s="40"/>
      <c r="J94" s="110">
        <f>J127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86</v>
      </c>
    </row>
    <row r="95" s="9" customFormat="1" ht="24.96" customHeight="1">
      <c r="A95" s="9"/>
      <c r="B95" s="172"/>
      <c r="C95" s="173"/>
      <c r="D95" s="174" t="s">
        <v>87</v>
      </c>
      <c r="E95" s="175"/>
      <c r="F95" s="175"/>
      <c r="G95" s="175"/>
      <c r="H95" s="175"/>
      <c r="I95" s="175"/>
      <c r="J95" s="176">
        <f>J128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88</v>
      </c>
      <c r="E96" s="181"/>
      <c r="F96" s="181"/>
      <c r="G96" s="181"/>
      <c r="H96" s="181"/>
      <c r="I96" s="181"/>
      <c r="J96" s="182">
        <f>J129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89</v>
      </c>
      <c r="E97" s="181"/>
      <c r="F97" s="181"/>
      <c r="G97" s="181"/>
      <c r="H97" s="181"/>
      <c r="I97" s="181"/>
      <c r="J97" s="182">
        <f>J133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90</v>
      </c>
      <c r="E98" s="181"/>
      <c r="F98" s="181"/>
      <c r="G98" s="181"/>
      <c r="H98" s="181"/>
      <c r="I98" s="181"/>
      <c r="J98" s="182">
        <f>J154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91</v>
      </c>
      <c r="E99" s="175"/>
      <c r="F99" s="175"/>
      <c r="G99" s="175"/>
      <c r="H99" s="175"/>
      <c r="I99" s="175"/>
      <c r="J99" s="176">
        <f>J174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92</v>
      </c>
      <c r="E100" s="181"/>
      <c r="F100" s="181"/>
      <c r="G100" s="181"/>
      <c r="H100" s="181"/>
      <c r="I100" s="181"/>
      <c r="J100" s="182">
        <f>J175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2"/>
      <c r="C101" s="173"/>
      <c r="D101" s="174" t="s">
        <v>93</v>
      </c>
      <c r="E101" s="175"/>
      <c r="F101" s="175"/>
      <c r="G101" s="175"/>
      <c r="H101" s="175"/>
      <c r="I101" s="175"/>
      <c r="J101" s="176">
        <f>J179</f>
        <v>0</v>
      </c>
      <c r="K101" s="173"/>
      <c r="L101" s="17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8"/>
      <c r="C102" s="179"/>
      <c r="D102" s="180" t="s">
        <v>94</v>
      </c>
      <c r="E102" s="181"/>
      <c r="F102" s="181"/>
      <c r="G102" s="181"/>
      <c r="H102" s="181"/>
      <c r="I102" s="181"/>
      <c r="J102" s="182">
        <f>J180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95</v>
      </c>
      <c r="E103" s="181"/>
      <c r="F103" s="181"/>
      <c r="G103" s="181"/>
      <c r="H103" s="181"/>
      <c r="I103" s="181"/>
      <c r="J103" s="182">
        <f>J184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96</v>
      </c>
      <c r="E104" s="181"/>
      <c r="F104" s="181"/>
      <c r="G104" s="181"/>
      <c r="H104" s="181"/>
      <c r="I104" s="181"/>
      <c r="J104" s="182">
        <f>J194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97</v>
      </c>
      <c r="E105" s="175"/>
      <c r="F105" s="175"/>
      <c r="G105" s="175"/>
      <c r="H105" s="175"/>
      <c r="I105" s="175"/>
      <c r="J105" s="176">
        <f>J198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98</v>
      </c>
      <c r="E106" s="181"/>
      <c r="F106" s="181"/>
      <c r="G106" s="181"/>
      <c r="H106" s="181"/>
      <c r="I106" s="181"/>
      <c r="J106" s="182">
        <f>J199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99</v>
      </c>
      <c r="E107" s="181"/>
      <c r="F107" s="181"/>
      <c r="G107" s="181"/>
      <c r="H107" s="181"/>
      <c r="I107" s="181"/>
      <c r="J107" s="182">
        <f>J201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100</v>
      </c>
      <c r="E108" s="181"/>
      <c r="F108" s="181"/>
      <c r="G108" s="181"/>
      <c r="H108" s="181"/>
      <c r="I108" s="181"/>
      <c r="J108" s="182">
        <f>J208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101</v>
      </c>
      <c r="E109" s="181"/>
      <c r="F109" s="181"/>
      <c r="G109" s="181"/>
      <c r="H109" s="181"/>
      <c r="I109" s="181"/>
      <c r="J109" s="182">
        <f>J210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E7</f>
        <v>DEMOLICE OBJEKTU NA parc. č. st. 2739 v Nymburce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F10</f>
        <v xml:space="preserve"> </v>
      </c>
      <c r="G121" s="40"/>
      <c r="H121" s="40"/>
      <c r="I121" s="32" t="s">
        <v>22</v>
      </c>
      <c r="J121" s="79" t="str">
        <f>IF(J10="","",J10)</f>
        <v>13. 3. 2025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E13</f>
        <v xml:space="preserve"> </v>
      </c>
      <c r="G123" s="40"/>
      <c r="H123" s="40"/>
      <c r="I123" s="32" t="s">
        <v>29</v>
      </c>
      <c r="J123" s="36" t="str">
        <f>E19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IF(E16="","",E16)</f>
        <v>Vyplň údaj</v>
      </c>
      <c r="G124" s="40"/>
      <c r="H124" s="40"/>
      <c r="I124" s="32" t="s">
        <v>31</v>
      </c>
      <c r="J124" s="36" t="str">
        <f>E22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4"/>
      <c r="B126" s="185"/>
      <c r="C126" s="186" t="s">
        <v>103</v>
      </c>
      <c r="D126" s="187" t="s">
        <v>58</v>
      </c>
      <c r="E126" s="187" t="s">
        <v>54</v>
      </c>
      <c r="F126" s="187" t="s">
        <v>55</v>
      </c>
      <c r="G126" s="187" t="s">
        <v>104</v>
      </c>
      <c r="H126" s="187" t="s">
        <v>105</v>
      </c>
      <c r="I126" s="187" t="s">
        <v>106</v>
      </c>
      <c r="J126" s="188" t="s">
        <v>84</v>
      </c>
      <c r="K126" s="189" t="s">
        <v>107</v>
      </c>
      <c r="L126" s="190"/>
      <c r="M126" s="100" t="s">
        <v>1</v>
      </c>
      <c r="N126" s="101" t="s">
        <v>37</v>
      </c>
      <c r="O126" s="101" t="s">
        <v>108</v>
      </c>
      <c r="P126" s="101" t="s">
        <v>109</v>
      </c>
      <c r="Q126" s="101" t="s">
        <v>110</v>
      </c>
      <c r="R126" s="101" t="s">
        <v>111</v>
      </c>
      <c r="S126" s="101" t="s">
        <v>112</v>
      </c>
      <c r="T126" s="102" t="s">
        <v>113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8"/>
      <c r="B127" s="39"/>
      <c r="C127" s="107" t="s">
        <v>114</v>
      </c>
      <c r="D127" s="40"/>
      <c r="E127" s="40"/>
      <c r="F127" s="40"/>
      <c r="G127" s="40"/>
      <c r="H127" s="40"/>
      <c r="I127" s="40"/>
      <c r="J127" s="191">
        <f>BK127</f>
        <v>0</v>
      </c>
      <c r="K127" s="40"/>
      <c r="L127" s="44"/>
      <c r="M127" s="103"/>
      <c r="N127" s="192"/>
      <c r="O127" s="104"/>
      <c r="P127" s="193">
        <f>P128+P174+P179+P198</f>
        <v>0</v>
      </c>
      <c r="Q127" s="104"/>
      <c r="R127" s="193">
        <f>R128+R174+R179+R198</f>
        <v>0</v>
      </c>
      <c r="S127" s="104"/>
      <c r="T127" s="194">
        <f>T128+T174+T179+T198</f>
        <v>240.22647800000001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86</v>
      </c>
      <c r="BK127" s="195">
        <f>BK128+BK174+BK179+BK198</f>
        <v>0</v>
      </c>
    </row>
    <row r="128" s="12" customFormat="1" ht="25.92" customHeight="1">
      <c r="A128" s="12"/>
      <c r="B128" s="196"/>
      <c r="C128" s="197"/>
      <c r="D128" s="198" t="s">
        <v>72</v>
      </c>
      <c r="E128" s="199" t="s">
        <v>115</v>
      </c>
      <c r="F128" s="199" t="s">
        <v>116</v>
      </c>
      <c r="G128" s="197"/>
      <c r="H128" s="197"/>
      <c r="I128" s="200"/>
      <c r="J128" s="201">
        <f>BK128</f>
        <v>0</v>
      </c>
      <c r="K128" s="197"/>
      <c r="L128" s="202"/>
      <c r="M128" s="203"/>
      <c r="N128" s="204"/>
      <c r="O128" s="204"/>
      <c r="P128" s="205">
        <f>P129+P133+P154</f>
        <v>0</v>
      </c>
      <c r="Q128" s="204"/>
      <c r="R128" s="205">
        <f>R129+R133+R154</f>
        <v>0</v>
      </c>
      <c r="S128" s="204"/>
      <c r="T128" s="206">
        <f>T129+T133+T154</f>
        <v>239.40942000000001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78</v>
      </c>
      <c r="AT128" s="208" t="s">
        <v>72</v>
      </c>
      <c r="AU128" s="208" t="s">
        <v>73</v>
      </c>
      <c r="AY128" s="207" t="s">
        <v>117</v>
      </c>
      <c r="BK128" s="209">
        <f>BK129+BK133+BK154</f>
        <v>0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78</v>
      </c>
      <c r="F129" s="210" t="s">
        <v>118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SUM(P130:P132)</f>
        <v>0</v>
      </c>
      <c r="Q129" s="204"/>
      <c r="R129" s="205">
        <f>SUM(R130:R132)</f>
        <v>0</v>
      </c>
      <c r="S129" s="204"/>
      <c r="T129" s="206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78</v>
      </c>
      <c r="AT129" s="208" t="s">
        <v>72</v>
      </c>
      <c r="AU129" s="208" t="s">
        <v>78</v>
      </c>
      <c r="AY129" s="207" t="s">
        <v>117</v>
      </c>
      <c r="BK129" s="209">
        <f>SUM(BK130:BK132)</f>
        <v>0</v>
      </c>
    </row>
    <row r="130" s="2" customFormat="1" ht="24.15" customHeight="1">
      <c r="A130" s="38"/>
      <c r="B130" s="39"/>
      <c r="C130" s="212" t="s">
        <v>78</v>
      </c>
      <c r="D130" s="212" t="s">
        <v>119</v>
      </c>
      <c r="E130" s="213" t="s">
        <v>120</v>
      </c>
      <c r="F130" s="214" t="s">
        <v>121</v>
      </c>
      <c r="G130" s="215" t="s">
        <v>122</v>
      </c>
      <c r="H130" s="216">
        <v>37.043999999999997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38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123</v>
      </c>
      <c r="AT130" s="224" t="s">
        <v>119</v>
      </c>
      <c r="AU130" s="224" t="s">
        <v>80</v>
      </c>
      <c r="AY130" s="17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78</v>
      </c>
      <c r="BK130" s="225">
        <f>ROUND(I130*H130,2)</f>
        <v>0</v>
      </c>
      <c r="BL130" s="17" t="s">
        <v>123</v>
      </c>
      <c r="BM130" s="224" t="s">
        <v>124</v>
      </c>
    </row>
    <row r="131" s="13" customFormat="1">
      <c r="A131" s="13"/>
      <c r="B131" s="226"/>
      <c r="C131" s="227"/>
      <c r="D131" s="228" t="s">
        <v>125</v>
      </c>
      <c r="E131" s="229" t="s">
        <v>1</v>
      </c>
      <c r="F131" s="230" t="s">
        <v>126</v>
      </c>
      <c r="G131" s="227"/>
      <c r="H131" s="229" t="s">
        <v>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125</v>
      </c>
      <c r="AU131" s="236" t="s">
        <v>80</v>
      </c>
      <c r="AV131" s="13" t="s">
        <v>78</v>
      </c>
      <c r="AW131" s="13" t="s">
        <v>30</v>
      </c>
      <c r="AX131" s="13" t="s">
        <v>73</v>
      </c>
      <c r="AY131" s="236" t="s">
        <v>117</v>
      </c>
    </row>
    <row r="132" s="14" customFormat="1">
      <c r="A132" s="14"/>
      <c r="B132" s="237"/>
      <c r="C132" s="238"/>
      <c r="D132" s="228" t="s">
        <v>125</v>
      </c>
      <c r="E132" s="239" t="s">
        <v>1</v>
      </c>
      <c r="F132" s="240" t="s">
        <v>127</v>
      </c>
      <c r="G132" s="238"/>
      <c r="H132" s="241">
        <v>37.043999999999997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125</v>
      </c>
      <c r="AU132" s="247" t="s">
        <v>80</v>
      </c>
      <c r="AV132" s="14" t="s">
        <v>80</v>
      </c>
      <c r="AW132" s="14" t="s">
        <v>30</v>
      </c>
      <c r="AX132" s="14" t="s">
        <v>78</v>
      </c>
      <c r="AY132" s="247" t="s">
        <v>117</v>
      </c>
    </row>
    <row r="133" s="12" customFormat="1" ht="22.8" customHeight="1">
      <c r="A133" s="12"/>
      <c r="B133" s="196"/>
      <c r="C133" s="197"/>
      <c r="D133" s="198" t="s">
        <v>72</v>
      </c>
      <c r="E133" s="210" t="s">
        <v>128</v>
      </c>
      <c r="F133" s="210" t="s">
        <v>129</v>
      </c>
      <c r="G133" s="197"/>
      <c r="H133" s="197"/>
      <c r="I133" s="200"/>
      <c r="J133" s="211">
        <f>BK133</f>
        <v>0</v>
      </c>
      <c r="K133" s="197"/>
      <c r="L133" s="202"/>
      <c r="M133" s="203"/>
      <c r="N133" s="204"/>
      <c r="O133" s="204"/>
      <c r="P133" s="205">
        <f>SUM(P134:P153)</f>
        <v>0</v>
      </c>
      <c r="Q133" s="204"/>
      <c r="R133" s="205">
        <f>SUM(R134:R153)</f>
        <v>0</v>
      </c>
      <c r="S133" s="204"/>
      <c r="T133" s="206">
        <f>SUM(T134:T153)</f>
        <v>239.40942000000001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78</v>
      </c>
      <c r="AT133" s="208" t="s">
        <v>72</v>
      </c>
      <c r="AU133" s="208" t="s">
        <v>78</v>
      </c>
      <c r="AY133" s="207" t="s">
        <v>117</v>
      </c>
      <c r="BK133" s="209">
        <f>SUM(BK134:BK153)</f>
        <v>0</v>
      </c>
    </row>
    <row r="134" s="2" customFormat="1" ht="16.5" customHeight="1">
      <c r="A134" s="38"/>
      <c r="B134" s="39"/>
      <c r="C134" s="212" t="s">
        <v>130</v>
      </c>
      <c r="D134" s="212" t="s">
        <v>119</v>
      </c>
      <c r="E134" s="213" t="s">
        <v>131</v>
      </c>
      <c r="F134" s="214" t="s">
        <v>132</v>
      </c>
      <c r="G134" s="215" t="s">
        <v>122</v>
      </c>
      <c r="H134" s="216">
        <v>37.043999999999997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38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2.2000000000000002</v>
      </c>
      <c r="T134" s="223">
        <f>S134*H134</f>
        <v>81.496799999999993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123</v>
      </c>
      <c r="AT134" s="224" t="s">
        <v>119</v>
      </c>
      <c r="AU134" s="224" t="s">
        <v>80</v>
      </c>
      <c r="AY134" s="17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78</v>
      </c>
      <c r="BK134" s="225">
        <f>ROUND(I134*H134,2)</f>
        <v>0</v>
      </c>
      <c r="BL134" s="17" t="s">
        <v>123</v>
      </c>
      <c r="BM134" s="224" t="s">
        <v>133</v>
      </c>
    </row>
    <row r="135" s="13" customFormat="1">
      <c r="A135" s="13"/>
      <c r="B135" s="226"/>
      <c r="C135" s="227"/>
      <c r="D135" s="228" t="s">
        <v>125</v>
      </c>
      <c r="E135" s="229" t="s">
        <v>1</v>
      </c>
      <c r="F135" s="230" t="s">
        <v>134</v>
      </c>
      <c r="G135" s="227"/>
      <c r="H135" s="229" t="s">
        <v>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125</v>
      </c>
      <c r="AU135" s="236" t="s">
        <v>80</v>
      </c>
      <c r="AV135" s="13" t="s">
        <v>78</v>
      </c>
      <c r="AW135" s="13" t="s">
        <v>30</v>
      </c>
      <c r="AX135" s="13" t="s">
        <v>73</v>
      </c>
      <c r="AY135" s="236" t="s">
        <v>117</v>
      </c>
    </row>
    <row r="136" s="14" customFormat="1">
      <c r="A136" s="14"/>
      <c r="B136" s="237"/>
      <c r="C136" s="238"/>
      <c r="D136" s="228" t="s">
        <v>125</v>
      </c>
      <c r="E136" s="239" t="s">
        <v>1</v>
      </c>
      <c r="F136" s="240" t="s">
        <v>127</v>
      </c>
      <c r="G136" s="238"/>
      <c r="H136" s="241">
        <v>37.043999999999997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125</v>
      </c>
      <c r="AU136" s="247" t="s">
        <v>80</v>
      </c>
      <c r="AV136" s="14" t="s">
        <v>80</v>
      </c>
      <c r="AW136" s="14" t="s">
        <v>30</v>
      </c>
      <c r="AX136" s="14" t="s">
        <v>78</v>
      </c>
      <c r="AY136" s="247" t="s">
        <v>117</v>
      </c>
    </row>
    <row r="137" s="2" customFormat="1" ht="16.5" customHeight="1">
      <c r="A137" s="38"/>
      <c r="B137" s="39"/>
      <c r="C137" s="212" t="s">
        <v>135</v>
      </c>
      <c r="D137" s="212" t="s">
        <v>119</v>
      </c>
      <c r="E137" s="213" t="s">
        <v>136</v>
      </c>
      <c r="F137" s="214" t="s">
        <v>137</v>
      </c>
      <c r="G137" s="215" t="s">
        <v>122</v>
      </c>
      <c r="H137" s="216">
        <v>10.956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38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2.3999999999999999</v>
      </c>
      <c r="T137" s="223">
        <f>S137*H137</f>
        <v>26.2944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123</v>
      </c>
      <c r="AT137" s="224" t="s">
        <v>119</v>
      </c>
      <c r="AU137" s="224" t="s">
        <v>80</v>
      </c>
      <c r="AY137" s="17" t="s">
        <v>117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78</v>
      </c>
      <c r="BK137" s="225">
        <f>ROUND(I137*H137,2)</f>
        <v>0</v>
      </c>
      <c r="BL137" s="17" t="s">
        <v>123</v>
      </c>
      <c r="BM137" s="224" t="s">
        <v>138</v>
      </c>
    </row>
    <row r="138" s="13" customFormat="1">
      <c r="A138" s="13"/>
      <c r="B138" s="226"/>
      <c r="C138" s="227"/>
      <c r="D138" s="228" t="s">
        <v>125</v>
      </c>
      <c r="E138" s="229" t="s">
        <v>1</v>
      </c>
      <c r="F138" s="230" t="s">
        <v>139</v>
      </c>
      <c r="G138" s="227"/>
      <c r="H138" s="229" t="s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125</v>
      </c>
      <c r="AU138" s="236" t="s">
        <v>80</v>
      </c>
      <c r="AV138" s="13" t="s">
        <v>78</v>
      </c>
      <c r="AW138" s="13" t="s">
        <v>30</v>
      </c>
      <c r="AX138" s="13" t="s">
        <v>73</v>
      </c>
      <c r="AY138" s="236" t="s">
        <v>117</v>
      </c>
    </row>
    <row r="139" s="14" customFormat="1">
      <c r="A139" s="14"/>
      <c r="B139" s="237"/>
      <c r="C139" s="238"/>
      <c r="D139" s="228" t="s">
        <v>125</v>
      </c>
      <c r="E139" s="239" t="s">
        <v>1</v>
      </c>
      <c r="F139" s="240" t="s">
        <v>140</v>
      </c>
      <c r="G139" s="238"/>
      <c r="H139" s="241">
        <v>10.956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125</v>
      </c>
      <c r="AU139" s="247" t="s">
        <v>80</v>
      </c>
      <c r="AV139" s="14" t="s">
        <v>80</v>
      </c>
      <c r="AW139" s="14" t="s">
        <v>30</v>
      </c>
      <c r="AX139" s="14" t="s">
        <v>78</v>
      </c>
      <c r="AY139" s="247" t="s">
        <v>117</v>
      </c>
    </row>
    <row r="140" s="2" customFormat="1" ht="24.15" customHeight="1">
      <c r="A140" s="38"/>
      <c r="B140" s="39"/>
      <c r="C140" s="212" t="s">
        <v>141</v>
      </c>
      <c r="D140" s="212" t="s">
        <v>119</v>
      </c>
      <c r="E140" s="213" t="s">
        <v>142</v>
      </c>
      <c r="F140" s="214" t="s">
        <v>143</v>
      </c>
      <c r="G140" s="215" t="s">
        <v>122</v>
      </c>
      <c r="H140" s="216">
        <v>53.667000000000002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38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1.95</v>
      </c>
      <c r="T140" s="223">
        <f>S140*H140</f>
        <v>104.65065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123</v>
      </c>
      <c r="AT140" s="224" t="s">
        <v>119</v>
      </c>
      <c r="AU140" s="224" t="s">
        <v>80</v>
      </c>
      <c r="AY140" s="17" t="s">
        <v>117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78</v>
      </c>
      <c r="BK140" s="225">
        <f>ROUND(I140*H140,2)</f>
        <v>0</v>
      </c>
      <c r="BL140" s="17" t="s">
        <v>123</v>
      </c>
      <c r="BM140" s="224" t="s">
        <v>144</v>
      </c>
    </row>
    <row r="141" s="14" customFormat="1">
      <c r="A141" s="14"/>
      <c r="B141" s="237"/>
      <c r="C141" s="238"/>
      <c r="D141" s="228" t="s">
        <v>125</v>
      </c>
      <c r="E141" s="239" t="s">
        <v>1</v>
      </c>
      <c r="F141" s="240" t="s">
        <v>145</v>
      </c>
      <c r="G141" s="238"/>
      <c r="H141" s="241">
        <v>53.667000000000002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125</v>
      </c>
      <c r="AU141" s="247" t="s">
        <v>80</v>
      </c>
      <c r="AV141" s="14" t="s">
        <v>80</v>
      </c>
      <c r="AW141" s="14" t="s">
        <v>30</v>
      </c>
      <c r="AX141" s="14" t="s">
        <v>78</v>
      </c>
      <c r="AY141" s="247" t="s">
        <v>117</v>
      </c>
    </row>
    <row r="142" s="2" customFormat="1" ht="16.5" customHeight="1">
      <c r="A142" s="38"/>
      <c r="B142" s="39"/>
      <c r="C142" s="212" t="s">
        <v>146</v>
      </c>
      <c r="D142" s="212" t="s">
        <v>119</v>
      </c>
      <c r="E142" s="213" t="s">
        <v>147</v>
      </c>
      <c r="F142" s="214" t="s">
        <v>148</v>
      </c>
      <c r="G142" s="215" t="s">
        <v>122</v>
      </c>
      <c r="H142" s="216">
        <v>10.956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38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2.3999999999999999</v>
      </c>
      <c r="T142" s="223">
        <f>S142*H142</f>
        <v>26.2944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123</v>
      </c>
      <c r="AT142" s="224" t="s">
        <v>119</v>
      </c>
      <c r="AU142" s="224" t="s">
        <v>80</v>
      </c>
      <c r="AY142" s="17" t="s">
        <v>117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78</v>
      </c>
      <c r="BK142" s="225">
        <f>ROUND(I142*H142,2)</f>
        <v>0</v>
      </c>
      <c r="BL142" s="17" t="s">
        <v>123</v>
      </c>
      <c r="BM142" s="224" t="s">
        <v>149</v>
      </c>
    </row>
    <row r="143" s="13" customFormat="1">
      <c r="A143" s="13"/>
      <c r="B143" s="226"/>
      <c r="C143" s="227"/>
      <c r="D143" s="228" t="s">
        <v>125</v>
      </c>
      <c r="E143" s="229" t="s">
        <v>1</v>
      </c>
      <c r="F143" s="230" t="s">
        <v>150</v>
      </c>
      <c r="G143" s="227"/>
      <c r="H143" s="229" t="s">
        <v>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125</v>
      </c>
      <c r="AU143" s="236" t="s">
        <v>80</v>
      </c>
      <c r="AV143" s="13" t="s">
        <v>78</v>
      </c>
      <c r="AW143" s="13" t="s">
        <v>30</v>
      </c>
      <c r="AX143" s="13" t="s">
        <v>73</v>
      </c>
      <c r="AY143" s="236" t="s">
        <v>117</v>
      </c>
    </row>
    <row r="144" s="14" customFormat="1">
      <c r="A144" s="14"/>
      <c r="B144" s="237"/>
      <c r="C144" s="238"/>
      <c r="D144" s="228" t="s">
        <v>125</v>
      </c>
      <c r="E144" s="239" t="s">
        <v>1</v>
      </c>
      <c r="F144" s="240" t="s">
        <v>140</v>
      </c>
      <c r="G144" s="238"/>
      <c r="H144" s="241">
        <v>10.956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125</v>
      </c>
      <c r="AU144" s="247" t="s">
        <v>80</v>
      </c>
      <c r="AV144" s="14" t="s">
        <v>80</v>
      </c>
      <c r="AW144" s="14" t="s">
        <v>30</v>
      </c>
      <c r="AX144" s="14" t="s">
        <v>78</v>
      </c>
      <c r="AY144" s="247" t="s">
        <v>117</v>
      </c>
    </row>
    <row r="145" s="2" customFormat="1" ht="24.15" customHeight="1">
      <c r="A145" s="38"/>
      <c r="B145" s="39"/>
      <c r="C145" s="212" t="s">
        <v>151</v>
      </c>
      <c r="D145" s="212" t="s">
        <v>119</v>
      </c>
      <c r="E145" s="213" t="s">
        <v>152</v>
      </c>
      <c r="F145" s="214" t="s">
        <v>153</v>
      </c>
      <c r="G145" s="215" t="s">
        <v>154</v>
      </c>
      <c r="H145" s="216">
        <v>2.3999999999999999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38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0.034000000000000002</v>
      </c>
      <c r="T145" s="223">
        <f>S145*H145</f>
        <v>0.081600000000000006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123</v>
      </c>
      <c r="AT145" s="224" t="s">
        <v>119</v>
      </c>
      <c r="AU145" s="224" t="s">
        <v>80</v>
      </c>
      <c r="AY145" s="17" t="s">
        <v>117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78</v>
      </c>
      <c r="BK145" s="225">
        <f>ROUND(I145*H145,2)</f>
        <v>0</v>
      </c>
      <c r="BL145" s="17" t="s">
        <v>123</v>
      </c>
      <c r="BM145" s="224" t="s">
        <v>155</v>
      </c>
    </row>
    <row r="146" s="13" customFormat="1">
      <c r="A146" s="13"/>
      <c r="B146" s="226"/>
      <c r="C146" s="227"/>
      <c r="D146" s="228" t="s">
        <v>125</v>
      </c>
      <c r="E146" s="229" t="s">
        <v>1</v>
      </c>
      <c r="F146" s="230" t="s">
        <v>156</v>
      </c>
      <c r="G146" s="227"/>
      <c r="H146" s="229" t="s">
        <v>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125</v>
      </c>
      <c r="AU146" s="236" t="s">
        <v>80</v>
      </c>
      <c r="AV146" s="13" t="s">
        <v>78</v>
      </c>
      <c r="AW146" s="13" t="s">
        <v>30</v>
      </c>
      <c r="AX146" s="13" t="s">
        <v>73</v>
      </c>
      <c r="AY146" s="236" t="s">
        <v>117</v>
      </c>
    </row>
    <row r="147" s="14" customFormat="1">
      <c r="A147" s="14"/>
      <c r="B147" s="237"/>
      <c r="C147" s="238"/>
      <c r="D147" s="228" t="s">
        <v>125</v>
      </c>
      <c r="E147" s="239" t="s">
        <v>1</v>
      </c>
      <c r="F147" s="240" t="s">
        <v>157</v>
      </c>
      <c r="G147" s="238"/>
      <c r="H147" s="241">
        <v>2.3999999999999999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125</v>
      </c>
      <c r="AU147" s="247" t="s">
        <v>80</v>
      </c>
      <c r="AV147" s="14" t="s">
        <v>80</v>
      </c>
      <c r="AW147" s="14" t="s">
        <v>30</v>
      </c>
      <c r="AX147" s="14" t="s">
        <v>78</v>
      </c>
      <c r="AY147" s="247" t="s">
        <v>117</v>
      </c>
    </row>
    <row r="148" s="2" customFormat="1" ht="21.75" customHeight="1">
      <c r="A148" s="38"/>
      <c r="B148" s="39"/>
      <c r="C148" s="212" t="s">
        <v>158</v>
      </c>
      <c r="D148" s="212" t="s">
        <v>119</v>
      </c>
      <c r="E148" s="213" t="s">
        <v>159</v>
      </c>
      <c r="F148" s="214" t="s">
        <v>160</v>
      </c>
      <c r="G148" s="215" t="s">
        <v>154</v>
      </c>
      <c r="H148" s="216">
        <v>9.3900000000000006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38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0.063</v>
      </c>
      <c r="T148" s="223">
        <f>S148*H148</f>
        <v>0.59157000000000004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123</v>
      </c>
      <c r="AT148" s="224" t="s">
        <v>119</v>
      </c>
      <c r="AU148" s="224" t="s">
        <v>80</v>
      </c>
      <c r="AY148" s="17" t="s">
        <v>117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78</v>
      </c>
      <c r="BK148" s="225">
        <f>ROUND(I148*H148,2)</f>
        <v>0</v>
      </c>
      <c r="BL148" s="17" t="s">
        <v>123</v>
      </c>
      <c r="BM148" s="224" t="s">
        <v>161</v>
      </c>
    </row>
    <row r="149" s="13" customFormat="1">
      <c r="A149" s="13"/>
      <c r="B149" s="226"/>
      <c r="C149" s="227"/>
      <c r="D149" s="228" t="s">
        <v>125</v>
      </c>
      <c r="E149" s="229" t="s">
        <v>1</v>
      </c>
      <c r="F149" s="230" t="s">
        <v>162</v>
      </c>
      <c r="G149" s="227"/>
      <c r="H149" s="229" t="s">
        <v>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125</v>
      </c>
      <c r="AU149" s="236" t="s">
        <v>80</v>
      </c>
      <c r="AV149" s="13" t="s">
        <v>78</v>
      </c>
      <c r="AW149" s="13" t="s">
        <v>30</v>
      </c>
      <c r="AX149" s="13" t="s">
        <v>73</v>
      </c>
      <c r="AY149" s="236" t="s">
        <v>117</v>
      </c>
    </row>
    <row r="150" s="14" customFormat="1">
      <c r="A150" s="14"/>
      <c r="B150" s="237"/>
      <c r="C150" s="238"/>
      <c r="D150" s="228" t="s">
        <v>125</v>
      </c>
      <c r="E150" s="239" t="s">
        <v>1</v>
      </c>
      <c r="F150" s="240" t="s">
        <v>163</v>
      </c>
      <c r="G150" s="238"/>
      <c r="H150" s="241">
        <v>2.9249999999999998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125</v>
      </c>
      <c r="AU150" s="247" t="s">
        <v>80</v>
      </c>
      <c r="AV150" s="14" t="s">
        <v>80</v>
      </c>
      <c r="AW150" s="14" t="s">
        <v>30</v>
      </c>
      <c r="AX150" s="14" t="s">
        <v>73</v>
      </c>
      <c r="AY150" s="247" t="s">
        <v>117</v>
      </c>
    </row>
    <row r="151" s="14" customFormat="1">
      <c r="A151" s="14"/>
      <c r="B151" s="237"/>
      <c r="C151" s="238"/>
      <c r="D151" s="228" t="s">
        <v>125</v>
      </c>
      <c r="E151" s="239" t="s">
        <v>1</v>
      </c>
      <c r="F151" s="240" t="s">
        <v>164</v>
      </c>
      <c r="G151" s="238"/>
      <c r="H151" s="241">
        <v>2.6400000000000001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125</v>
      </c>
      <c r="AU151" s="247" t="s">
        <v>80</v>
      </c>
      <c r="AV151" s="14" t="s">
        <v>80</v>
      </c>
      <c r="AW151" s="14" t="s">
        <v>30</v>
      </c>
      <c r="AX151" s="14" t="s">
        <v>73</v>
      </c>
      <c r="AY151" s="247" t="s">
        <v>117</v>
      </c>
    </row>
    <row r="152" s="14" customFormat="1">
      <c r="A152" s="14"/>
      <c r="B152" s="237"/>
      <c r="C152" s="238"/>
      <c r="D152" s="228" t="s">
        <v>125</v>
      </c>
      <c r="E152" s="239" t="s">
        <v>1</v>
      </c>
      <c r="F152" s="240" t="s">
        <v>165</v>
      </c>
      <c r="G152" s="238"/>
      <c r="H152" s="241">
        <v>3.8250000000000002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125</v>
      </c>
      <c r="AU152" s="247" t="s">
        <v>80</v>
      </c>
      <c r="AV152" s="14" t="s">
        <v>80</v>
      </c>
      <c r="AW152" s="14" t="s">
        <v>30</v>
      </c>
      <c r="AX152" s="14" t="s">
        <v>73</v>
      </c>
      <c r="AY152" s="247" t="s">
        <v>117</v>
      </c>
    </row>
    <row r="153" s="15" customFormat="1">
      <c r="A153" s="15"/>
      <c r="B153" s="248"/>
      <c r="C153" s="249"/>
      <c r="D153" s="228" t="s">
        <v>125</v>
      </c>
      <c r="E153" s="250" t="s">
        <v>1</v>
      </c>
      <c r="F153" s="251" t="s">
        <v>166</v>
      </c>
      <c r="G153" s="249"/>
      <c r="H153" s="252">
        <v>9.3900000000000006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125</v>
      </c>
      <c r="AU153" s="258" t="s">
        <v>80</v>
      </c>
      <c r="AV153" s="15" t="s">
        <v>123</v>
      </c>
      <c r="AW153" s="15" t="s">
        <v>30</v>
      </c>
      <c r="AX153" s="15" t="s">
        <v>78</v>
      </c>
      <c r="AY153" s="258" t="s">
        <v>117</v>
      </c>
    </row>
    <row r="154" s="12" customFormat="1" ht="22.8" customHeight="1">
      <c r="A154" s="12"/>
      <c r="B154" s="196"/>
      <c r="C154" s="197"/>
      <c r="D154" s="198" t="s">
        <v>72</v>
      </c>
      <c r="E154" s="210" t="s">
        <v>167</v>
      </c>
      <c r="F154" s="210" t="s">
        <v>168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SUM(P155:P173)</f>
        <v>0</v>
      </c>
      <c r="Q154" s="204"/>
      <c r="R154" s="205">
        <f>SUM(R155:R173)</f>
        <v>0</v>
      </c>
      <c r="S154" s="204"/>
      <c r="T154" s="206">
        <f>SUM(T155:T173)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78</v>
      </c>
      <c r="AT154" s="208" t="s">
        <v>72</v>
      </c>
      <c r="AU154" s="208" t="s">
        <v>78</v>
      </c>
      <c r="AY154" s="207" t="s">
        <v>117</v>
      </c>
      <c r="BK154" s="209">
        <f>SUM(BK155:BK173)</f>
        <v>0</v>
      </c>
    </row>
    <row r="155" s="2" customFormat="1" ht="16.5" customHeight="1">
      <c r="A155" s="38"/>
      <c r="B155" s="39"/>
      <c r="C155" s="212" t="s">
        <v>169</v>
      </c>
      <c r="D155" s="212" t="s">
        <v>119</v>
      </c>
      <c r="E155" s="213" t="s">
        <v>170</v>
      </c>
      <c r="F155" s="214" t="s">
        <v>171</v>
      </c>
      <c r="G155" s="215" t="s">
        <v>172</v>
      </c>
      <c r="H155" s="216">
        <v>240.226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38</v>
      </c>
      <c r="O155" s="91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123</v>
      </c>
      <c r="AT155" s="224" t="s">
        <v>119</v>
      </c>
      <c r="AU155" s="224" t="s">
        <v>80</v>
      </c>
      <c r="AY155" s="17" t="s">
        <v>117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78</v>
      </c>
      <c r="BK155" s="225">
        <f>ROUND(I155*H155,2)</f>
        <v>0</v>
      </c>
      <c r="BL155" s="17" t="s">
        <v>123</v>
      </c>
      <c r="BM155" s="224" t="s">
        <v>173</v>
      </c>
    </row>
    <row r="156" s="2" customFormat="1" ht="24.15" customHeight="1">
      <c r="A156" s="38"/>
      <c r="B156" s="39"/>
      <c r="C156" s="212" t="s">
        <v>174</v>
      </c>
      <c r="D156" s="212" t="s">
        <v>119</v>
      </c>
      <c r="E156" s="213" t="s">
        <v>175</v>
      </c>
      <c r="F156" s="214" t="s">
        <v>176</v>
      </c>
      <c r="G156" s="215" t="s">
        <v>172</v>
      </c>
      <c r="H156" s="216">
        <v>240.226</v>
      </c>
      <c r="I156" s="217"/>
      <c r="J156" s="218">
        <f>ROUND(I156*H156,2)</f>
        <v>0</v>
      </c>
      <c r="K156" s="219"/>
      <c r="L156" s="44"/>
      <c r="M156" s="220" t="s">
        <v>1</v>
      </c>
      <c r="N156" s="221" t="s">
        <v>38</v>
      </c>
      <c r="O156" s="91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123</v>
      </c>
      <c r="AT156" s="224" t="s">
        <v>119</v>
      </c>
      <c r="AU156" s="224" t="s">
        <v>80</v>
      </c>
      <c r="AY156" s="17" t="s">
        <v>117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78</v>
      </c>
      <c r="BK156" s="225">
        <f>ROUND(I156*H156,2)</f>
        <v>0</v>
      </c>
      <c r="BL156" s="17" t="s">
        <v>123</v>
      </c>
      <c r="BM156" s="224" t="s">
        <v>177</v>
      </c>
    </row>
    <row r="157" s="2" customFormat="1" ht="33" customHeight="1">
      <c r="A157" s="38"/>
      <c r="B157" s="39"/>
      <c r="C157" s="212" t="s">
        <v>178</v>
      </c>
      <c r="D157" s="212" t="s">
        <v>119</v>
      </c>
      <c r="E157" s="213" t="s">
        <v>179</v>
      </c>
      <c r="F157" s="214" t="s">
        <v>180</v>
      </c>
      <c r="G157" s="215" t="s">
        <v>172</v>
      </c>
      <c r="H157" s="216">
        <v>240.226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38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123</v>
      </c>
      <c r="AT157" s="224" t="s">
        <v>119</v>
      </c>
      <c r="AU157" s="224" t="s">
        <v>80</v>
      </c>
      <c r="AY157" s="17" t="s">
        <v>117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78</v>
      </c>
      <c r="BK157" s="225">
        <f>ROUND(I157*H157,2)</f>
        <v>0</v>
      </c>
      <c r="BL157" s="17" t="s">
        <v>123</v>
      </c>
      <c r="BM157" s="224" t="s">
        <v>181</v>
      </c>
    </row>
    <row r="158" s="2" customFormat="1" ht="24.15" customHeight="1">
      <c r="A158" s="38"/>
      <c r="B158" s="39"/>
      <c r="C158" s="212" t="s">
        <v>182</v>
      </c>
      <c r="D158" s="212" t="s">
        <v>119</v>
      </c>
      <c r="E158" s="213" t="s">
        <v>183</v>
      </c>
      <c r="F158" s="214" t="s">
        <v>184</v>
      </c>
      <c r="G158" s="215" t="s">
        <v>172</v>
      </c>
      <c r="H158" s="216">
        <v>240.226</v>
      </c>
      <c r="I158" s="217"/>
      <c r="J158" s="218">
        <f>ROUND(I158*H158,2)</f>
        <v>0</v>
      </c>
      <c r="K158" s="219"/>
      <c r="L158" s="44"/>
      <c r="M158" s="220" t="s">
        <v>1</v>
      </c>
      <c r="N158" s="221" t="s">
        <v>38</v>
      </c>
      <c r="O158" s="91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4" t="s">
        <v>123</v>
      </c>
      <c r="AT158" s="224" t="s">
        <v>119</v>
      </c>
      <c r="AU158" s="224" t="s">
        <v>80</v>
      </c>
      <c r="AY158" s="17" t="s">
        <v>117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78</v>
      </c>
      <c r="BK158" s="225">
        <f>ROUND(I158*H158,2)</f>
        <v>0</v>
      </c>
      <c r="BL158" s="17" t="s">
        <v>123</v>
      </c>
      <c r="BM158" s="224" t="s">
        <v>185</v>
      </c>
    </row>
    <row r="159" s="2" customFormat="1" ht="24.15" customHeight="1">
      <c r="A159" s="38"/>
      <c r="B159" s="39"/>
      <c r="C159" s="212" t="s">
        <v>186</v>
      </c>
      <c r="D159" s="212" t="s">
        <v>119</v>
      </c>
      <c r="E159" s="213" t="s">
        <v>187</v>
      </c>
      <c r="F159" s="214" t="s">
        <v>188</v>
      </c>
      <c r="G159" s="215" t="s">
        <v>172</v>
      </c>
      <c r="H159" s="216">
        <v>2882.712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38</v>
      </c>
      <c r="O159" s="9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123</v>
      </c>
      <c r="AT159" s="224" t="s">
        <v>119</v>
      </c>
      <c r="AU159" s="224" t="s">
        <v>80</v>
      </c>
      <c r="AY159" s="17" t="s">
        <v>117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78</v>
      </c>
      <c r="BK159" s="225">
        <f>ROUND(I159*H159,2)</f>
        <v>0</v>
      </c>
      <c r="BL159" s="17" t="s">
        <v>123</v>
      </c>
      <c r="BM159" s="224" t="s">
        <v>189</v>
      </c>
    </row>
    <row r="160" s="13" customFormat="1">
      <c r="A160" s="13"/>
      <c r="B160" s="226"/>
      <c r="C160" s="227"/>
      <c r="D160" s="228" t="s">
        <v>125</v>
      </c>
      <c r="E160" s="229" t="s">
        <v>1</v>
      </c>
      <c r="F160" s="230" t="s">
        <v>190</v>
      </c>
      <c r="G160" s="227"/>
      <c r="H160" s="229" t="s">
        <v>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125</v>
      </c>
      <c r="AU160" s="236" t="s">
        <v>80</v>
      </c>
      <c r="AV160" s="13" t="s">
        <v>78</v>
      </c>
      <c r="AW160" s="13" t="s">
        <v>30</v>
      </c>
      <c r="AX160" s="13" t="s">
        <v>73</v>
      </c>
      <c r="AY160" s="236" t="s">
        <v>117</v>
      </c>
    </row>
    <row r="161" s="14" customFormat="1">
      <c r="A161" s="14"/>
      <c r="B161" s="237"/>
      <c r="C161" s="238"/>
      <c r="D161" s="228" t="s">
        <v>125</v>
      </c>
      <c r="E161" s="239" t="s">
        <v>1</v>
      </c>
      <c r="F161" s="240" t="s">
        <v>191</v>
      </c>
      <c r="G161" s="238"/>
      <c r="H161" s="241">
        <v>2882.712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125</v>
      </c>
      <c r="AU161" s="247" t="s">
        <v>80</v>
      </c>
      <c r="AV161" s="14" t="s">
        <v>80</v>
      </c>
      <c r="AW161" s="14" t="s">
        <v>30</v>
      </c>
      <c r="AX161" s="14" t="s">
        <v>78</v>
      </c>
      <c r="AY161" s="247" t="s">
        <v>117</v>
      </c>
    </row>
    <row r="162" s="2" customFormat="1" ht="37.8" customHeight="1">
      <c r="A162" s="38"/>
      <c r="B162" s="39"/>
      <c r="C162" s="212" t="s">
        <v>192</v>
      </c>
      <c r="D162" s="212" t="s">
        <v>119</v>
      </c>
      <c r="E162" s="213" t="s">
        <v>193</v>
      </c>
      <c r="F162" s="214" t="s">
        <v>194</v>
      </c>
      <c r="G162" s="215" t="s">
        <v>172</v>
      </c>
      <c r="H162" s="216">
        <v>134.08500000000001</v>
      </c>
      <c r="I162" s="217"/>
      <c r="J162" s="218">
        <f>ROUND(I162*H162,2)</f>
        <v>0</v>
      </c>
      <c r="K162" s="219"/>
      <c r="L162" s="44"/>
      <c r="M162" s="220" t="s">
        <v>1</v>
      </c>
      <c r="N162" s="221" t="s">
        <v>38</v>
      </c>
      <c r="O162" s="91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4" t="s">
        <v>123</v>
      </c>
      <c r="AT162" s="224" t="s">
        <v>119</v>
      </c>
      <c r="AU162" s="224" t="s">
        <v>80</v>
      </c>
      <c r="AY162" s="17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7" t="s">
        <v>78</v>
      </c>
      <c r="BK162" s="225">
        <f>ROUND(I162*H162,2)</f>
        <v>0</v>
      </c>
      <c r="BL162" s="17" t="s">
        <v>123</v>
      </c>
      <c r="BM162" s="224" t="s">
        <v>195</v>
      </c>
    </row>
    <row r="163" s="13" customFormat="1">
      <c r="A163" s="13"/>
      <c r="B163" s="226"/>
      <c r="C163" s="227"/>
      <c r="D163" s="228" t="s">
        <v>125</v>
      </c>
      <c r="E163" s="229" t="s">
        <v>1</v>
      </c>
      <c r="F163" s="230" t="s">
        <v>196</v>
      </c>
      <c r="G163" s="227"/>
      <c r="H163" s="229" t="s">
        <v>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125</v>
      </c>
      <c r="AU163" s="236" t="s">
        <v>80</v>
      </c>
      <c r="AV163" s="13" t="s">
        <v>78</v>
      </c>
      <c r="AW163" s="13" t="s">
        <v>30</v>
      </c>
      <c r="AX163" s="13" t="s">
        <v>73</v>
      </c>
      <c r="AY163" s="236" t="s">
        <v>117</v>
      </c>
    </row>
    <row r="164" s="14" customFormat="1">
      <c r="A164" s="14"/>
      <c r="B164" s="237"/>
      <c r="C164" s="238"/>
      <c r="D164" s="228" t="s">
        <v>125</v>
      </c>
      <c r="E164" s="239" t="s">
        <v>1</v>
      </c>
      <c r="F164" s="240" t="s">
        <v>197</v>
      </c>
      <c r="G164" s="238"/>
      <c r="H164" s="241">
        <v>134.08500000000001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125</v>
      </c>
      <c r="AU164" s="247" t="s">
        <v>80</v>
      </c>
      <c r="AV164" s="14" t="s">
        <v>80</v>
      </c>
      <c r="AW164" s="14" t="s">
        <v>30</v>
      </c>
      <c r="AX164" s="14" t="s">
        <v>78</v>
      </c>
      <c r="AY164" s="247" t="s">
        <v>117</v>
      </c>
    </row>
    <row r="165" s="2" customFormat="1" ht="33" customHeight="1">
      <c r="A165" s="38"/>
      <c r="B165" s="39"/>
      <c r="C165" s="212" t="s">
        <v>198</v>
      </c>
      <c r="D165" s="212" t="s">
        <v>119</v>
      </c>
      <c r="E165" s="213" t="s">
        <v>199</v>
      </c>
      <c r="F165" s="214" t="s">
        <v>200</v>
      </c>
      <c r="G165" s="215" t="s">
        <v>172</v>
      </c>
      <c r="H165" s="216">
        <v>104.651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38</v>
      </c>
      <c r="O165" s="91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123</v>
      </c>
      <c r="AT165" s="224" t="s">
        <v>119</v>
      </c>
      <c r="AU165" s="224" t="s">
        <v>80</v>
      </c>
      <c r="AY165" s="17" t="s">
        <v>117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78</v>
      </c>
      <c r="BK165" s="225">
        <f>ROUND(I165*H165,2)</f>
        <v>0</v>
      </c>
      <c r="BL165" s="17" t="s">
        <v>123</v>
      </c>
      <c r="BM165" s="224" t="s">
        <v>201</v>
      </c>
    </row>
    <row r="166" s="13" customFormat="1">
      <c r="A166" s="13"/>
      <c r="B166" s="226"/>
      <c r="C166" s="227"/>
      <c r="D166" s="228" t="s">
        <v>125</v>
      </c>
      <c r="E166" s="229" t="s">
        <v>1</v>
      </c>
      <c r="F166" s="230" t="s">
        <v>202</v>
      </c>
      <c r="G166" s="227"/>
      <c r="H166" s="229" t="s">
        <v>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125</v>
      </c>
      <c r="AU166" s="236" t="s">
        <v>80</v>
      </c>
      <c r="AV166" s="13" t="s">
        <v>78</v>
      </c>
      <c r="AW166" s="13" t="s">
        <v>30</v>
      </c>
      <c r="AX166" s="13" t="s">
        <v>73</v>
      </c>
      <c r="AY166" s="236" t="s">
        <v>117</v>
      </c>
    </row>
    <row r="167" s="14" customFormat="1">
      <c r="A167" s="14"/>
      <c r="B167" s="237"/>
      <c r="C167" s="238"/>
      <c r="D167" s="228" t="s">
        <v>125</v>
      </c>
      <c r="E167" s="239" t="s">
        <v>1</v>
      </c>
      <c r="F167" s="240" t="s">
        <v>203</v>
      </c>
      <c r="G167" s="238"/>
      <c r="H167" s="241">
        <v>104.651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125</v>
      </c>
      <c r="AU167" s="247" t="s">
        <v>80</v>
      </c>
      <c r="AV167" s="14" t="s">
        <v>80</v>
      </c>
      <c r="AW167" s="14" t="s">
        <v>30</v>
      </c>
      <c r="AX167" s="14" t="s">
        <v>78</v>
      </c>
      <c r="AY167" s="247" t="s">
        <v>117</v>
      </c>
    </row>
    <row r="168" s="2" customFormat="1" ht="33" customHeight="1">
      <c r="A168" s="38"/>
      <c r="B168" s="39"/>
      <c r="C168" s="212" t="s">
        <v>204</v>
      </c>
      <c r="D168" s="212" t="s">
        <v>119</v>
      </c>
      <c r="E168" s="213" t="s">
        <v>205</v>
      </c>
      <c r="F168" s="214" t="s">
        <v>206</v>
      </c>
      <c r="G168" s="215" t="s">
        <v>172</v>
      </c>
      <c r="H168" s="216">
        <v>0.94199999999999995</v>
      </c>
      <c r="I168" s="217"/>
      <c r="J168" s="218">
        <f>ROUND(I168*H168,2)</f>
        <v>0</v>
      </c>
      <c r="K168" s="219"/>
      <c r="L168" s="44"/>
      <c r="M168" s="220" t="s">
        <v>1</v>
      </c>
      <c r="N168" s="221" t="s">
        <v>38</v>
      </c>
      <c r="O168" s="91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4" t="s">
        <v>123</v>
      </c>
      <c r="AT168" s="224" t="s">
        <v>119</v>
      </c>
      <c r="AU168" s="224" t="s">
        <v>80</v>
      </c>
      <c r="AY168" s="17" t="s">
        <v>117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78</v>
      </c>
      <c r="BK168" s="225">
        <f>ROUND(I168*H168,2)</f>
        <v>0</v>
      </c>
      <c r="BL168" s="17" t="s">
        <v>123</v>
      </c>
      <c r="BM168" s="224" t="s">
        <v>207</v>
      </c>
    </row>
    <row r="169" s="13" customFormat="1">
      <c r="A169" s="13"/>
      <c r="B169" s="226"/>
      <c r="C169" s="227"/>
      <c r="D169" s="228" t="s">
        <v>125</v>
      </c>
      <c r="E169" s="229" t="s">
        <v>1</v>
      </c>
      <c r="F169" s="230" t="s">
        <v>208</v>
      </c>
      <c r="G169" s="227"/>
      <c r="H169" s="229" t="s">
        <v>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125</v>
      </c>
      <c r="AU169" s="236" t="s">
        <v>80</v>
      </c>
      <c r="AV169" s="13" t="s">
        <v>78</v>
      </c>
      <c r="AW169" s="13" t="s">
        <v>30</v>
      </c>
      <c r="AX169" s="13" t="s">
        <v>73</v>
      </c>
      <c r="AY169" s="236" t="s">
        <v>117</v>
      </c>
    </row>
    <row r="170" s="14" customFormat="1">
      <c r="A170" s="14"/>
      <c r="B170" s="237"/>
      <c r="C170" s="238"/>
      <c r="D170" s="228" t="s">
        <v>125</v>
      </c>
      <c r="E170" s="239" t="s">
        <v>1</v>
      </c>
      <c r="F170" s="240" t="s">
        <v>209</v>
      </c>
      <c r="G170" s="238"/>
      <c r="H170" s="241">
        <v>0.94199999999999995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125</v>
      </c>
      <c r="AU170" s="247" t="s">
        <v>80</v>
      </c>
      <c r="AV170" s="14" t="s">
        <v>80</v>
      </c>
      <c r="AW170" s="14" t="s">
        <v>30</v>
      </c>
      <c r="AX170" s="14" t="s">
        <v>78</v>
      </c>
      <c r="AY170" s="247" t="s">
        <v>117</v>
      </c>
    </row>
    <row r="171" s="2" customFormat="1" ht="33" customHeight="1">
      <c r="A171" s="38"/>
      <c r="B171" s="39"/>
      <c r="C171" s="212" t="s">
        <v>210</v>
      </c>
      <c r="D171" s="212" t="s">
        <v>119</v>
      </c>
      <c r="E171" s="213" t="s">
        <v>211</v>
      </c>
      <c r="F171" s="214" t="s">
        <v>212</v>
      </c>
      <c r="G171" s="215" t="s">
        <v>172</v>
      </c>
      <c r="H171" s="216">
        <v>0.54800000000000004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38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123</v>
      </c>
      <c r="AT171" s="224" t="s">
        <v>119</v>
      </c>
      <c r="AU171" s="224" t="s">
        <v>80</v>
      </c>
      <c r="AY171" s="17" t="s">
        <v>117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78</v>
      </c>
      <c r="BK171" s="225">
        <f>ROUND(I171*H171,2)</f>
        <v>0</v>
      </c>
      <c r="BL171" s="17" t="s">
        <v>123</v>
      </c>
      <c r="BM171" s="224" t="s">
        <v>213</v>
      </c>
    </row>
    <row r="172" s="13" customFormat="1">
      <c r="A172" s="13"/>
      <c r="B172" s="226"/>
      <c r="C172" s="227"/>
      <c r="D172" s="228" t="s">
        <v>125</v>
      </c>
      <c r="E172" s="229" t="s">
        <v>1</v>
      </c>
      <c r="F172" s="230" t="s">
        <v>214</v>
      </c>
      <c r="G172" s="227"/>
      <c r="H172" s="229" t="s">
        <v>1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125</v>
      </c>
      <c r="AU172" s="236" t="s">
        <v>80</v>
      </c>
      <c r="AV172" s="13" t="s">
        <v>78</v>
      </c>
      <c r="AW172" s="13" t="s">
        <v>30</v>
      </c>
      <c r="AX172" s="13" t="s">
        <v>73</v>
      </c>
      <c r="AY172" s="236" t="s">
        <v>117</v>
      </c>
    </row>
    <row r="173" s="14" customFormat="1">
      <c r="A173" s="14"/>
      <c r="B173" s="237"/>
      <c r="C173" s="238"/>
      <c r="D173" s="228" t="s">
        <v>125</v>
      </c>
      <c r="E173" s="239" t="s">
        <v>1</v>
      </c>
      <c r="F173" s="240" t="s">
        <v>215</v>
      </c>
      <c r="G173" s="238"/>
      <c r="H173" s="241">
        <v>0.54800000000000004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125</v>
      </c>
      <c r="AU173" s="247" t="s">
        <v>80</v>
      </c>
      <c r="AV173" s="14" t="s">
        <v>80</v>
      </c>
      <c r="AW173" s="14" t="s">
        <v>30</v>
      </c>
      <c r="AX173" s="14" t="s">
        <v>78</v>
      </c>
      <c r="AY173" s="247" t="s">
        <v>117</v>
      </c>
    </row>
    <row r="174" s="12" customFormat="1" ht="25.92" customHeight="1">
      <c r="A174" s="12"/>
      <c r="B174" s="196"/>
      <c r="C174" s="197"/>
      <c r="D174" s="198" t="s">
        <v>72</v>
      </c>
      <c r="E174" s="199" t="s">
        <v>216</v>
      </c>
      <c r="F174" s="199" t="s">
        <v>217</v>
      </c>
      <c r="G174" s="197"/>
      <c r="H174" s="197"/>
      <c r="I174" s="200"/>
      <c r="J174" s="201">
        <f>BK174</f>
        <v>0</v>
      </c>
      <c r="K174" s="197"/>
      <c r="L174" s="202"/>
      <c r="M174" s="203"/>
      <c r="N174" s="204"/>
      <c r="O174" s="204"/>
      <c r="P174" s="205">
        <f>P175</f>
        <v>0</v>
      </c>
      <c r="Q174" s="204"/>
      <c r="R174" s="205">
        <f>R175</f>
        <v>0</v>
      </c>
      <c r="S174" s="204"/>
      <c r="T174" s="206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78</v>
      </c>
      <c r="AT174" s="208" t="s">
        <v>72</v>
      </c>
      <c r="AU174" s="208" t="s">
        <v>73</v>
      </c>
      <c r="AY174" s="207" t="s">
        <v>117</v>
      </c>
      <c r="BK174" s="209">
        <f>BK175</f>
        <v>0</v>
      </c>
    </row>
    <row r="175" s="12" customFormat="1" ht="22.8" customHeight="1">
      <c r="A175" s="12"/>
      <c r="B175" s="196"/>
      <c r="C175" s="197"/>
      <c r="D175" s="198" t="s">
        <v>72</v>
      </c>
      <c r="E175" s="210" t="s">
        <v>218</v>
      </c>
      <c r="F175" s="210" t="s">
        <v>219</v>
      </c>
      <c r="G175" s="197"/>
      <c r="H175" s="197"/>
      <c r="I175" s="200"/>
      <c r="J175" s="211">
        <f>BK175</f>
        <v>0</v>
      </c>
      <c r="K175" s="197"/>
      <c r="L175" s="202"/>
      <c r="M175" s="203"/>
      <c r="N175" s="204"/>
      <c r="O175" s="204"/>
      <c r="P175" s="205">
        <f>SUM(P176:P178)</f>
        <v>0</v>
      </c>
      <c r="Q175" s="204"/>
      <c r="R175" s="205">
        <f>SUM(R176:R178)</f>
        <v>0</v>
      </c>
      <c r="S175" s="204"/>
      <c r="T175" s="206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7" t="s">
        <v>78</v>
      </c>
      <c r="AT175" s="208" t="s">
        <v>72</v>
      </c>
      <c r="AU175" s="208" t="s">
        <v>78</v>
      </c>
      <c r="AY175" s="207" t="s">
        <v>117</v>
      </c>
      <c r="BK175" s="209">
        <f>SUM(BK176:BK178)</f>
        <v>0</v>
      </c>
    </row>
    <row r="176" s="2" customFormat="1" ht="16.5" customHeight="1">
      <c r="A176" s="38"/>
      <c r="B176" s="39"/>
      <c r="C176" s="212" t="s">
        <v>220</v>
      </c>
      <c r="D176" s="212" t="s">
        <v>119</v>
      </c>
      <c r="E176" s="213" t="s">
        <v>221</v>
      </c>
      <c r="F176" s="214" t="s">
        <v>222</v>
      </c>
      <c r="G176" s="215" t="s">
        <v>223</v>
      </c>
      <c r="H176" s="216">
        <v>1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38</v>
      </c>
      <c r="O176" s="91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123</v>
      </c>
      <c r="AT176" s="224" t="s">
        <v>119</v>
      </c>
      <c r="AU176" s="224" t="s">
        <v>80</v>
      </c>
      <c r="AY176" s="17" t="s">
        <v>117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78</v>
      </c>
      <c r="BK176" s="225">
        <f>ROUND(I176*H176,2)</f>
        <v>0</v>
      </c>
      <c r="BL176" s="17" t="s">
        <v>123</v>
      </c>
      <c r="BM176" s="224" t="s">
        <v>224</v>
      </c>
    </row>
    <row r="177" s="2" customFormat="1" ht="16.5" customHeight="1">
      <c r="A177" s="38"/>
      <c r="B177" s="39"/>
      <c r="C177" s="212" t="s">
        <v>225</v>
      </c>
      <c r="D177" s="212" t="s">
        <v>119</v>
      </c>
      <c r="E177" s="213" t="s">
        <v>226</v>
      </c>
      <c r="F177" s="214" t="s">
        <v>227</v>
      </c>
      <c r="G177" s="215" t="s">
        <v>223</v>
      </c>
      <c r="H177" s="216">
        <v>1</v>
      </c>
      <c r="I177" s="217"/>
      <c r="J177" s="218">
        <f>ROUND(I177*H177,2)</f>
        <v>0</v>
      </c>
      <c r="K177" s="219"/>
      <c r="L177" s="44"/>
      <c r="M177" s="220" t="s">
        <v>1</v>
      </c>
      <c r="N177" s="221" t="s">
        <v>38</v>
      </c>
      <c r="O177" s="91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123</v>
      </c>
      <c r="AT177" s="224" t="s">
        <v>119</v>
      </c>
      <c r="AU177" s="224" t="s">
        <v>80</v>
      </c>
      <c r="AY177" s="17" t="s">
        <v>117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78</v>
      </c>
      <c r="BK177" s="225">
        <f>ROUND(I177*H177,2)</f>
        <v>0</v>
      </c>
      <c r="BL177" s="17" t="s">
        <v>123</v>
      </c>
      <c r="BM177" s="224" t="s">
        <v>228</v>
      </c>
    </row>
    <row r="178" s="2" customFormat="1" ht="16.5" customHeight="1">
      <c r="A178" s="38"/>
      <c r="B178" s="39"/>
      <c r="C178" s="212" t="s">
        <v>229</v>
      </c>
      <c r="D178" s="212" t="s">
        <v>119</v>
      </c>
      <c r="E178" s="213" t="s">
        <v>230</v>
      </c>
      <c r="F178" s="214" t="s">
        <v>231</v>
      </c>
      <c r="G178" s="215" t="s">
        <v>223</v>
      </c>
      <c r="H178" s="216">
        <v>1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38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123</v>
      </c>
      <c r="AT178" s="224" t="s">
        <v>119</v>
      </c>
      <c r="AU178" s="224" t="s">
        <v>80</v>
      </c>
      <c r="AY178" s="17" t="s">
        <v>117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78</v>
      </c>
      <c r="BK178" s="225">
        <f>ROUND(I178*H178,2)</f>
        <v>0</v>
      </c>
      <c r="BL178" s="17" t="s">
        <v>123</v>
      </c>
      <c r="BM178" s="224" t="s">
        <v>232</v>
      </c>
    </row>
    <row r="179" s="12" customFormat="1" ht="25.92" customHeight="1">
      <c r="A179" s="12"/>
      <c r="B179" s="196"/>
      <c r="C179" s="197"/>
      <c r="D179" s="198" t="s">
        <v>72</v>
      </c>
      <c r="E179" s="199" t="s">
        <v>233</v>
      </c>
      <c r="F179" s="199" t="s">
        <v>234</v>
      </c>
      <c r="G179" s="197"/>
      <c r="H179" s="197"/>
      <c r="I179" s="200"/>
      <c r="J179" s="201">
        <f>BK179</f>
        <v>0</v>
      </c>
      <c r="K179" s="197"/>
      <c r="L179" s="202"/>
      <c r="M179" s="203"/>
      <c r="N179" s="204"/>
      <c r="O179" s="204"/>
      <c r="P179" s="205">
        <f>P180+P184+P194</f>
        <v>0</v>
      </c>
      <c r="Q179" s="204"/>
      <c r="R179" s="205">
        <f>R180+R184+R194</f>
        <v>0</v>
      </c>
      <c r="S179" s="204"/>
      <c r="T179" s="206">
        <f>T180+T184+T194</f>
        <v>0.81705800000000006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7" t="s">
        <v>80</v>
      </c>
      <c r="AT179" s="208" t="s">
        <v>72</v>
      </c>
      <c r="AU179" s="208" t="s">
        <v>73</v>
      </c>
      <c r="AY179" s="207" t="s">
        <v>117</v>
      </c>
      <c r="BK179" s="209">
        <f>BK180+BK184+BK194</f>
        <v>0</v>
      </c>
    </row>
    <row r="180" s="12" customFormat="1" ht="22.8" customHeight="1">
      <c r="A180" s="12"/>
      <c r="B180" s="196"/>
      <c r="C180" s="197"/>
      <c r="D180" s="198" t="s">
        <v>72</v>
      </c>
      <c r="E180" s="210" t="s">
        <v>235</v>
      </c>
      <c r="F180" s="210" t="s">
        <v>236</v>
      </c>
      <c r="G180" s="197"/>
      <c r="H180" s="197"/>
      <c r="I180" s="200"/>
      <c r="J180" s="211">
        <f>BK180</f>
        <v>0</v>
      </c>
      <c r="K180" s="197"/>
      <c r="L180" s="202"/>
      <c r="M180" s="203"/>
      <c r="N180" s="204"/>
      <c r="O180" s="204"/>
      <c r="P180" s="205">
        <f>SUM(P181:P183)</f>
        <v>0</v>
      </c>
      <c r="Q180" s="204"/>
      <c r="R180" s="205">
        <f>SUM(R181:R183)</f>
        <v>0</v>
      </c>
      <c r="S180" s="204"/>
      <c r="T180" s="206">
        <f>SUM(T181:T183)</f>
        <v>0.54779999999999995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7" t="s">
        <v>80</v>
      </c>
      <c r="AT180" s="208" t="s">
        <v>72</v>
      </c>
      <c r="AU180" s="208" t="s">
        <v>78</v>
      </c>
      <c r="AY180" s="207" t="s">
        <v>117</v>
      </c>
      <c r="BK180" s="209">
        <f>SUM(BK181:BK183)</f>
        <v>0</v>
      </c>
    </row>
    <row r="181" s="2" customFormat="1" ht="24.15" customHeight="1">
      <c r="A181" s="38"/>
      <c r="B181" s="39"/>
      <c r="C181" s="212" t="s">
        <v>237</v>
      </c>
      <c r="D181" s="212" t="s">
        <v>119</v>
      </c>
      <c r="E181" s="213" t="s">
        <v>238</v>
      </c>
      <c r="F181" s="214" t="s">
        <v>239</v>
      </c>
      <c r="G181" s="215" t="s">
        <v>154</v>
      </c>
      <c r="H181" s="216">
        <v>49.799999999999997</v>
      </c>
      <c r="I181" s="217"/>
      <c r="J181" s="218">
        <f>ROUND(I181*H181,2)</f>
        <v>0</v>
      </c>
      <c r="K181" s="219"/>
      <c r="L181" s="44"/>
      <c r="M181" s="220" t="s">
        <v>1</v>
      </c>
      <c r="N181" s="221" t="s">
        <v>38</v>
      </c>
      <c r="O181" s="91"/>
      <c r="P181" s="222">
        <f>O181*H181</f>
        <v>0</v>
      </c>
      <c r="Q181" s="222">
        <v>0</v>
      </c>
      <c r="R181" s="222">
        <f>Q181*H181</f>
        <v>0</v>
      </c>
      <c r="S181" s="222">
        <v>0.010999999999999999</v>
      </c>
      <c r="T181" s="223">
        <f>S181*H181</f>
        <v>0.54779999999999995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240</v>
      </c>
      <c r="AT181" s="224" t="s">
        <v>119</v>
      </c>
      <c r="AU181" s="224" t="s">
        <v>80</v>
      </c>
      <c r="AY181" s="17" t="s">
        <v>117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78</v>
      </c>
      <c r="BK181" s="225">
        <f>ROUND(I181*H181,2)</f>
        <v>0</v>
      </c>
      <c r="BL181" s="17" t="s">
        <v>240</v>
      </c>
      <c r="BM181" s="224" t="s">
        <v>241</v>
      </c>
    </row>
    <row r="182" s="13" customFormat="1">
      <c r="A182" s="13"/>
      <c r="B182" s="226"/>
      <c r="C182" s="227"/>
      <c r="D182" s="228" t="s">
        <v>125</v>
      </c>
      <c r="E182" s="229" t="s">
        <v>1</v>
      </c>
      <c r="F182" s="230" t="s">
        <v>242</v>
      </c>
      <c r="G182" s="227"/>
      <c r="H182" s="229" t="s">
        <v>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125</v>
      </c>
      <c r="AU182" s="236" t="s">
        <v>80</v>
      </c>
      <c r="AV182" s="13" t="s">
        <v>78</v>
      </c>
      <c r="AW182" s="13" t="s">
        <v>30</v>
      </c>
      <c r="AX182" s="13" t="s">
        <v>73</v>
      </c>
      <c r="AY182" s="236" t="s">
        <v>117</v>
      </c>
    </row>
    <row r="183" s="14" customFormat="1">
      <c r="A183" s="14"/>
      <c r="B183" s="237"/>
      <c r="C183" s="238"/>
      <c r="D183" s="228" t="s">
        <v>125</v>
      </c>
      <c r="E183" s="239" t="s">
        <v>1</v>
      </c>
      <c r="F183" s="240" t="s">
        <v>243</v>
      </c>
      <c r="G183" s="238"/>
      <c r="H183" s="241">
        <v>49.799999999999997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125</v>
      </c>
      <c r="AU183" s="247" t="s">
        <v>80</v>
      </c>
      <c r="AV183" s="14" t="s">
        <v>80</v>
      </c>
      <c r="AW183" s="14" t="s">
        <v>30</v>
      </c>
      <c r="AX183" s="14" t="s">
        <v>78</v>
      </c>
      <c r="AY183" s="247" t="s">
        <v>117</v>
      </c>
    </row>
    <row r="184" s="12" customFormat="1" ht="22.8" customHeight="1">
      <c r="A184" s="12"/>
      <c r="B184" s="196"/>
      <c r="C184" s="197"/>
      <c r="D184" s="198" t="s">
        <v>72</v>
      </c>
      <c r="E184" s="210" t="s">
        <v>244</v>
      </c>
      <c r="F184" s="210" t="s">
        <v>245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SUM(P185:P193)</f>
        <v>0</v>
      </c>
      <c r="Q184" s="204"/>
      <c r="R184" s="205">
        <f>SUM(R185:R193)</f>
        <v>0</v>
      </c>
      <c r="S184" s="204"/>
      <c r="T184" s="206">
        <f>SUM(T185:T193)</f>
        <v>0.094258000000000008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7" t="s">
        <v>80</v>
      </c>
      <c r="AT184" s="208" t="s">
        <v>72</v>
      </c>
      <c r="AU184" s="208" t="s">
        <v>78</v>
      </c>
      <c r="AY184" s="207" t="s">
        <v>117</v>
      </c>
      <c r="BK184" s="209">
        <f>SUM(BK185:BK193)</f>
        <v>0</v>
      </c>
    </row>
    <row r="185" s="2" customFormat="1" ht="24.15" customHeight="1">
      <c r="A185" s="38"/>
      <c r="B185" s="39"/>
      <c r="C185" s="212" t="s">
        <v>246</v>
      </c>
      <c r="D185" s="212" t="s">
        <v>119</v>
      </c>
      <c r="E185" s="213" t="s">
        <v>247</v>
      </c>
      <c r="F185" s="214" t="s">
        <v>248</v>
      </c>
      <c r="G185" s="215" t="s">
        <v>249</v>
      </c>
      <c r="H185" s="216">
        <v>29.800000000000001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38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0.00191</v>
      </c>
      <c r="T185" s="223">
        <f>S185*H185</f>
        <v>0.056918000000000003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240</v>
      </c>
      <c r="AT185" s="224" t="s">
        <v>119</v>
      </c>
      <c r="AU185" s="224" t="s">
        <v>80</v>
      </c>
      <c r="AY185" s="17" t="s">
        <v>117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78</v>
      </c>
      <c r="BK185" s="225">
        <f>ROUND(I185*H185,2)</f>
        <v>0</v>
      </c>
      <c r="BL185" s="17" t="s">
        <v>240</v>
      </c>
      <c r="BM185" s="224" t="s">
        <v>250</v>
      </c>
    </row>
    <row r="186" s="13" customFormat="1">
      <c r="A186" s="13"/>
      <c r="B186" s="226"/>
      <c r="C186" s="227"/>
      <c r="D186" s="228" t="s">
        <v>125</v>
      </c>
      <c r="E186" s="229" t="s">
        <v>1</v>
      </c>
      <c r="F186" s="230" t="s">
        <v>251</v>
      </c>
      <c r="G186" s="227"/>
      <c r="H186" s="229" t="s">
        <v>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125</v>
      </c>
      <c r="AU186" s="236" t="s">
        <v>80</v>
      </c>
      <c r="AV186" s="13" t="s">
        <v>78</v>
      </c>
      <c r="AW186" s="13" t="s">
        <v>30</v>
      </c>
      <c r="AX186" s="13" t="s">
        <v>73</v>
      </c>
      <c r="AY186" s="236" t="s">
        <v>117</v>
      </c>
    </row>
    <row r="187" s="14" customFormat="1">
      <c r="A187" s="14"/>
      <c r="B187" s="237"/>
      <c r="C187" s="238"/>
      <c r="D187" s="228" t="s">
        <v>125</v>
      </c>
      <c r="E187" s="239" t="s">
        <v>1</v>
      </c>
      <c r="F187" s="240" t="s">
        <v>252</v>
      </c>
      <c r="G187" s="238"/>
      <c r="H187" s="241">
        <v>29.800000000000001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125</v>
      </c>
      <c r="AU187" s="247" t="s">
        <v>80</v>
      </c>
      <c r="AV187" s="14" t="s">
        <v>80</v>
      </c>
      <c r="AW187" s="14" t="s">
        <v>30</v>
      </c>
      <c r="AX187" s="14" t="s">
        <v>78</v>
      </c>
      <c r="AY187" s="247" t="s">
        <v>117</v>
      </c>
    </row>
    <row r="188" s="2" customFormat="1" ht="16.5" customHeight="1">
      <c r="A188" s="38"/>
      <c r="B188" s="39"/>
      <c r="C188" s="212" t="s">
        <v>253</v>
      </c>
      <c r="D188" s="212" t="s">
        <v>119</v>
      </c>
      <c r="E188" s="213" t="s">
        <v>254</v>
      </c>
      <c r="F188" s="214" t="s">
        <v>255</v>
      </c>
      <c r="G188" s="215" t="s">
        <v>249</v>
      </c>
      <c r="H188" s="216">
        <v>8.3000000000000007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38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0.0025999999999999999</v>
      </c>
      <c r="T188" s="223">
        <f>S188*H188</f>
        <v>0.021580000000000002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240</v>
      </c>
      <c r="AT188" s="224" t="s">
        <v>119</v>
      </c>
      <c r="AU188" s="224" t="s">
        <v>80</v>
      </c>
      <c r="AY188" s="17" t="s">
        <v>117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78</v>
      </c>
      <c r="BK188" s="225">
        <f>ROUND(I188*H188,2)</f>
        <v>0</v>
      </c>
      <c r="BL188" s="17" t="s">
        <v>240</v>
      </c>
      <c r="BM188" s="224" t="s">
        <v>256</v>
      </c>
    </row>
    <row r="189" s="13" customFormat="1">
      <c r="A189" s="13"/>
      <c r="B189" s="226"/>
      <c r="C189" s="227"/>
      <c r="D189" s="228" t="s">
        <v>125</v>
      </c>
      <c r="E189" s="229" t="s">
        <v>1</v>
      </c>
      <c r="F189" s="230" t="s">
        <v>257</v>
      </c>
      <c r="G189" s="227"/>
      <c r="H189" s="229" t="s">
        <v>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125</v>
      </c>
      <c r="AU189" s="236" t="s">
        <v>80</v>
      </c>
      <c r="AV189" s="13" t="s">
        <v>78</v>
      </c>
      <c r="AW189" s="13" t="s">
        <v>30</v>
      </c>
      <c r="AX189" s="13" t="s">
        <v>73</v>
      </c>
      <c r="AY189" s="236" t="s">
        <v>117</v>
      </c>
    </row>
    <row r="190" s="14" customFormat="1">
      <c r="A190" s="14"/>
      <c r="B190" s="237"/>
      <c r="C190" s="238"/>
      <c r="D190" s="228" t="s">
        <v>125</v>
      </c>
      <c r="E190" s="239" t="s">
        <v>1</v>
      </c>
      <c r="F190" s="240" t="s">
        <v>258</v>
      </c>
      <c r="G190" s="238"/>
      <c r="H190" s="241">
        <v>8.3000000000000007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125</v>
      </c>
      <c r="AU190" s="247" t="s">
        <v>80</v>
      </c>
      <c r="AV190" s="14" t="s">
        <v>80</v>
      </c>
      <c r="AW190" s="14" t="s">
        <v>30</v>
      </c>
      <c r="AX190" s="14" t="s">
        <v>78</v>
      </c>
      <c r="AY190" s="247" t="s">
        <v>117</v>
      </c>
    </row>
    <row r="191" s="2" customFormat="1" ht="16.5" customHeight="1">
      <c r="A191" s="38"/>
      <c r="B191" s="39"/>
      <c r="C191" s="212" t="s">
        <v>259</v>
      </c>
      <c r="D191" s="212" t="s">
        <v>119</v>
      </c>
      <c r="E191" s="213" t="s">
        <v>260</v>
      </c>
      <c r="F191" s="214" t="s">
        <v>261</v>
      </c>
      <c r="G191" s="215" t="s">
        <v>249</v>
      </c>
      <c r="H191" s="216">
        <v>4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38</v>
      </c>
      <c r="O191" s="91"/>
      <c r="P191" s="222">
        <f>O191*H191</f>
        <v>0</v>
      </c>
      <c r="Q191" s="222">
        <v>0</v>
      </c>
      <c r="R191" s="222">
        <f>Q191*H191</f>
        <v>0</v>
      </c>
      <c r="S191" s="222">
        <v>0.0039399999999999999</v>
      </c>
      <c r="T191" s="223">
        <f>S191*H191</f>
        <v>0.01576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240</v>
      </c>
      <c r="AT191" s="224" t="s">
        <v>119</v>
      </c>
      <c r="AU191" s="224" t="s">
        <v>80</v>
      </c>
      <c r="AY191" s="17" t="s">
        <v>117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78</v>
      </c>
      <c r="BK191" s="225">
        <f>ROUND(I191*H191,2)</f>
        <v>0</v>
      </c>
      <c r="BL191" s="17" t="s">
        <v>240</v>
      </c>
      <c r="BM191" s="224" t="s">
        <v>262</v>
      </c>
    </row>
    <row r="192" s="13" customFormat="1">
      <c r="A192" s="13"/>
      <c r="B192" s="226"/>
      <c r="C192" s="227"/>
      <c r="D192" s="228" t="s">
        <v>125</v>
      </c>
      <c r="E192" s="229" t="s">
        <v>1</v>
      </c>
      <c r="F192" s="230" t="s">
        <v>263</v>
      </c>
      <c r="G192" s="227"/>
      <c r="H192" s="229" t="s">
        <v>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125</v>
      </c>
      <c r="AU192" s="236" t="s">
        <v>80</v>
      </c>
      <c r="AV192" s="13" t="s">
        <v>78</v>
      </c>
      <c r="AW192" s="13" t="s">
        <v>30</v>
      </c>
      <c r="AX192" s="13" t="s">
        <v>73</v>
      </c>
      <c r="AY192" s="236" t="s">
        <v>117</v>
      </c>
    </row>
    <row r="193" s="14" customFormat="1">
      <c r="A193" s="14"/>
      <c r="B193" s="237"/>
      <c r="C193" s="238"/>
      <c r="D193" s="228" t="s">
        <v>125</v>
      </c>
      <c r="E193" s="239" t="s">
        <v>1</v>
      </c>
      <c r="F193" s="240" t="s">
        <v>123</v>
      </c>
      <c r="G193" s="238"/>
      <c r="H193" s="241">
        <v>4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125</v>
      </c>
      <c r="AU193" s="247" t="s">
        <v>80</v>
      </c>
      <c r="AV193" s="14" t="s">
        <v>80</v>
      </c>
      <c r="AW193" s="14" t="s">
        <v>30</v>
      </c>
      <c r="AX193" s="14" t="s">
        <v>78</v>
      </c>
      <c r="AY193" s="247" t="s">
        <v>117</v>
      </c>
    </row>
    <row r="194" s="12" customFormat="1" ht="22.8" customHeight="1">
      <c r="A194" s="12"/>
      <c r="B194" s="196"/>
      <c r="C194" s="197"/>
      <c r="D194" s="198" t="s">
        <v>72</v>
      </c>
      <c r="E194" s="210" t="s">
        <v>264</v>
      </c>
      <c r="F194" s="210" t="s">
        <v>265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SUM(P195:P197)</f>
        <v>0</v>
      </c>
      <c r="Q194" s="204"/>
      <c r="R194" s="205">
        <f>SUM(R195:R197)</f>
        <v>0</v>
      </c>
      <c r="S194" s="204"/>
      <c r="T194" s="206">
        <f>SUM(T195:T197)</f>
        <v>0.17500000000000002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7" t="s">
        <v>80</v>
      </c>
      <c r="AT194" s="208" t="s">
        <v>72</v>
      </c>
      <c r="AU194" s="208" t="s">
        <v>78</v>
      </c>
      <c r="AY194" s="207" t="s">
        <v>117</v>
      </c>
      <c r="BK194" s="209">
        <f>SUM(BK195:BK197)</f>
        <v>0</v>
      </c>
    </row>
    <row r="195" s="2" customFormat="1" ht="24.15" customHeight="1">
      <c r="A195" s="38"/>
      <c r="B195" s="39"/>
      <c r="C195" s="212" t="s">
        <v>266</v>
      </c>
      <c r="D195" s="212" t="s">
        <v>119</v>
      </c>
      <c r="E195" s="213" t="s">
        <v>267</v>
      </c>
      <c r="F195" s="214" t="s">
        <v>268</v>
      </c>
      <c r="G195" s="215" t="s">
        <v>269</v>
      </c>
      <c r="H195" s="216">
        <v>175</v>
      </c>
      <c r="I195" s="217"/>
      <c r="J195" s="218">
        <f>ROUND(I195*H195,2)</f>
        <v>0</v>
      </c>
      <c r="K195" s="219"/>
      <c r="L195" s="44"/>
      <c r="M195" s="220" t="s">
        <v>1</v>
      </c>
      <c r="N195" s="221" t="s">
        <v>38</v>
      </c>
      <c r="O195" s="91"/>
      <c r="P195" s="222">
        <f>O195*H195</f>
        <v>0</v>
      </c>
      <c r="Q195" s="222">
        <v>0</v>
      </c>
      <c r="R195" s="222">
        <f>Q195*H195</f>
        <v>0</v>
      </c>
      <c r="S195" s="222">
        <v>0.001</v>
      </c>
      <c r="T195" s="223">
        <f>S195*H195</f>
        <v>0.17500000000000002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4" t="s">
        <v>240</v>
      </c>
      <c r="AT195" s="224" t="s">
        <v>119</v>
      </c>
      <c r="AU195" s="224" t="s">
        <v>80</v>
      </c>
      <c r="AY195" s="17" t="s">
        <v>117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78</v>
      </c>
      <c r="BK195" s="225">
        <f>ROUND(I195*H195,2)</f>
        <v>0</v>
      </c>
      <c r="BL195" s="17" t="s">
        <v>240</v>
      </c>
      <c r="BM195" s="224" t="s">
        <v>270</v>
      </c>
    </row>
    <row r="196" s="13" customFormat="1">
      <c r="A196" s="13"/>
      <c r="B196" s="226"/>
      <c r="C196" s="227"/>
      <c r="D196" s="228" t="s">
        <v>125</v>
      </c>
      <c r="E196" s="229" t="s">
        <v>1</v>
      </c>
      <c r="F196" s="230" t="s">
        <v>271</v>
      </c>
      <c r="G196" s="227"/>
      <c r="H196" s="229" t="s">
        <v>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125</v>
      </c>
      <c r="AU196" s="236" t="s">
        <v>80</v>
      </c>
      <c r="AV196" s="13" t="s">
        <v>78</v>
      </c>
      <c r="AW196" s="13" t="s">
        <v>30</v>
      </c>
      <c r="AX196" s="13" t="s">
        <v>73</v>
      </c>
      <c r="AY196" s="236" t="s">
        <v>117</v>
      </c>
    </row>
    <row r="197" s="14" customFormat="1">
      <c r="A197" s="14"/>
      <c r="B197" s="237"/>
      <c r="C197" s="238"/>
      <c r="D197" s="228" t="s">
        <v>125</v>
      </c>
      <c r="E197" s="239" t="s">
        <v>1</v>
      </c>
      <c r="F197" s="240" t="s">
        <v>272</v>
      </c>
      <c r="G197" s="238"/>
      <c r="H197" s="241">
        <v>175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125</v>
      </c>
      <c r="AU197" s="247" t="s">
        <v>80</v>
      </c>
      <c r="AV197" s="14" t="s">
        <v>80</v>
      </c>
      <c r="AW197" s="14" t="s">
        <v>30</v>
      </c>
      <c r="AX197" s="14" t="s">
        <v>78</v>
      </c>
      <c r="AY197" s="247" t="s">
        <v>117</v>
      </c>
    </row>
    <row r="198" s="12" customFormat="1" ht="25.92" customHeight="1">
      <c r="A198" s="12"/>
      <c r="B198" s="196"/>
      <c r="C198" s="197"/>
      <c r="D198" s="198" t="s">
        <v>72</v>
      </c>
      <c r="E198" s="199" t="s">
        <v>273</v>
      </c>
      <c r="F198" s="199" t="s">
        <v>274</v>
      </c>
      <c r="G198" s="197"/>
      <c r="H198" s="197"/>
      <c r="I198" s="200"/>
      <c r="J198" s="201">
        <f>BK198</f>
        <v>0</v>
      </c>
      <c r="K198" s="197"/>
      <c r="L198" s="202"/>
      <c r="M198" s="203"/>
      <c r="N198" s="204"/>
      <c r="O198" s="204"/>
      <c r="P198" s="205">
        <f>P199+P201+P208+P210</f>
        <v>0</v>
      </c>
      <c r="Q198" s="204"/>
      <c r="R198" s="205">
        <f>R199+R201+R208+R210</f>
        <v>0</v>
      </c>
      <c r="S198" s="204"/>
      <c r="T198" s="206">
        <f>T199+T201+T208+T210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7" t="s">
        <v>151</v>
      </c>
      <c r="AT198" s="208" t="s">
        <v>72</v>
      </c>
      <c r="AU198" s="208" t="s">
        <v>73</v>
      </c>
      <c r="AY198" s="207" t="s">
        <v>117</v>
      </c>
      <c r="BK198" s="209">
        <f>BK199+BK201+BK208+BK210</f>
        <v>0</v>
      </c>
    </row>
    <row r="199" s="12" customFormat="1" ht="22.8" customHeight="1">
      <c r="A199" s="12"/>
      <c r="B199" s="196"/>
      <c r="C199" s="197"/>
      <c r="D199" s="198" t="s">
        <v>72</v>
      </c>
      <c r="E199" s="210" t="s">
        <v>275</v>
      </c>
      <c r="F199" s="210" t="s">
        <v>276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P200</f>
        <v>0</v>
      </c>
      <c r="Q199" s="204"/>
      <c r="R199" s="205">
        <f>R200</f>
        <v>0</v>
      </c>
      <c r="S199" s="204"/>
      <c r="T199" s="206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151</v>
      </c>
      <c r="AT199" s="208" t="s">
        <v>72</v>
      </c>
      <c r="AU199" s="208" t="s">
        <v>78</v>
      </c>
      <c r="AY199" s="207" t="s">
        <v>117</v>
      </c>
      <c r="BK199" s="209">
        <f>BK200</f>
        <v>0</v>
      </c>
    </row>
    <row r="200" s="2" customFormat="1" ht="16.5" customHeight="1">
      <c r="A200" s="38"/>
      <c r="B200" s="39"/>
      <c r="C200" s="212" t="s">
        <v>277</v>
      </c>
      <c r="D200" s="212" t="s">
        <v>119</v>
      </c>
      <c r="E200" s="213" t="s">
        <v>278</v>
      </c>
      <c r="F200" s="214" t="s">
        <v>276</v>
      </c>
      <c r="G200" s="215" t="s">
        <v>279</v>
      </c>
      <c r="H200" s="216">
        <v>1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38</v>
      </c>
      <c r="O200" s="91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280</v>
      </c>
      <c r="AT200" s="224" t="s">
        <v>119</v>
      </c>
      <c r="AU200" s="224" t="s">
        <v>80</v>
      </c>
      <c r="AY200" s="17" t="s">
        <v>117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78</v>
      </c>
      <c r="BK200" s="225">
        <f>ROUND(I200*H200,2)</f>
        <v>0</v>
      </c>
      <c r="BL200" s="17" t="s">
        <v>280</v>
      </c>
      <c r="BM200" s="224" t="s">
        <v>281</v>
      </c>
    </row>
    <row r="201" s="12" customFormat="1" ht="22.8" customHeight="1">
      <c r="A201" s="12"/>
      <c r="B201" s="196"/>
      <c r="C201" s="197"/>
      <c r="D201" s="198" t="s">
        <v>72</v>
      </c>
      <c r="E201" s="210" t="s">
        <v>282</v>
      </c>
      <c r="F201" s="210" t="s">
        <v>283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SUM(P202:P207)</f>
        <v>0</v>
      </c>
      <c r="Q201" s="204"/>
      <c r="R201" s="205">
        <f>SUM(R202:R207)</f>
        <v>0</v>
      </c>
      <c r="S201" s="204"/>
      <c r="T201" s="206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151</v>
      </c>
      <c r="AT201" s="208" t="s">
        <v>72</v>
      </c>
      <c r="AU201" s="208" t="s">
        <v>78</v>
      </c>
      <c r="AY201" s="207" t="s">
        <v>117</v>
      </c>
      <c r="BK201" s="209">
        <f>SUM(BK202:BK207)</f>
        <v>0</v>
      </c>
    </row>
    <row r="202" s="2" customFormat="1" ht="16.5" customHeight="1">
      <c r="A202" s="38"/>
      <c r="B202" s="39"/>
      <c r="C202" s="212" t="s">
        <v>284</v>
      </c>
      <c r="D202" s="212" t="s">
        <v>119</v>
      </c>
      <c r="E202" s="213" t="s">
        <v>285</v>
      </c>
      <c r="F202" s="214" t="s">
        <v>283</v>
      </c>
      <c r="G202" s="215" t="s">
        <v>279</v>
      </c>
      <c r="H202" s="216">
        <v>1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38</v>
      </c>
      <c r="O202" s="91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280</v>
      </c>
      <c r="AT202" s="224" t="s">
        <v>119</v>
      </c>
      <c r="AU202" s="224" t="s">
        <v>80</v>
      </c>
      <c r="AY202" s="17" t="s">
        <v>117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78</v>
      </c>
      <c r="BK202" s="225">
        <f>ROUND(I202*H202,2)</f>
        <v>0</v>
      </c>
      <c r="BL202" s="17" t="s">
        <v>280</v>
      </c>
      <c r="BM202" s="224" t="s">
        <v>286</v>
      </c>
    </row>
    <row r="203" s="2" customFormat="1" ht="16.5" customHeight="1">
      <c r="A203" s="38"/>
      <c r="B203" s="39"/>
      <c r="C203" s="212" t="s">
        <v>287</v>
      </c>
      <c r="D203" s="212" t="s">
        <v>119</v>
      </c>
      <c r="E203" s="213" t="s">
        <v>288</v>
      </c>
      <c r="F203" s="214" t="s">
        <v>289</v>
      </c>
      <c r="G203" s="215" t="s">
        <v>279</v>
      </c>
      <c r="H203" s="216">
        <v>1</v>
      </c>
      <c r="I203" s="217"/>
      <c r="J203" s="218">
        <f>ROUND(I203*H203,2)</f>
        <v>0</v>
      </c>
      <c r="K203" s="219"/>
      <c r="L203" s="44"/>
      <c r="M203" s="220" t="s">
        <v>1</v>
      </c>
      <c r="N203" s="221" t="s">
        <v>38</v>
      </c>
      <c r="O203" s="91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4" t="s">
        <v>280</v>
      </c>
      <c r="AT203" s="224" t="s">
        <v>119</v>
      </c>
      <c r="AU203" s="224" t="s">
        <v>80</v>
      </c>
      <c r="AY203" s="17" t="s">
        <v>117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78</v>
      </c>
      <c r="BK203" s="225">
        <f>ROUND(I203*H203,2)</f>
        <v>0</v>
      </c>
      <c r="BL203" s="17" t="s">
        <v>280</v>
      </c>
      <c r="BM203" s="224" t="s">
        <v>290</v>
      </c>
    </row>
    <row r="204" s="2" customFormat="1" ht="16.5" customHeight="1">
      <c r="A204" s="38"/>
      <c r="B204" s="39"/>
      <c r="C204" s="212" t="s">
        <v>291</v>
      </c>
      <c r="D204" s="212" t="s">
        <v>119</v>
      </c>
      <c r="E204" s="213" t="s">
        <v>292</v>
      </c>
      <c r="F204" s="214" t="s">
        <v>293</v>
      </c>
      <c r="G204" s="215" t="s">
        <v>279</v>
      </c>
      <c r="H204" s="216">
        <v>1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38</v>
      </c>
      <c r="O204" s="91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280</v>
      </c>
      <c r="AT204" s="224" t="s">
        <v>119</v>
      </c>
      <c r="AU204" s="224" t="s">
        <v>80</v>
      </c>
      <c r="AY204" s="17" t="s">
        <v>117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78</v>
      </c>
      <c r="BK204" s="225">
        <f>ROUND(I204*H204,2)</f>
        <v>0</v>
      </c>
      <c r="BL204" s="17" t="s">
        <v>280</v>
      </c>
      <c r="BM204" s="224" t="s">
        <v>294</v>
      </c>
    </row>
    <row r="205" s="2" customFormat="1" ht="16.5" customHeight="1">
      <c r="A205" s="38"/>
      <c r="B205" s="39"/>
      <c r="C205" s="212" t="s">
        <v>295</v>
      </c>
      <c r="D205" s="212" t="s">
        <v>119</v>
      </c>
      <c r="E205" s="213" t="s">
        <v>296</v>
      </c>
      <c r="F205" s="214" t="s">
        <v>297</v>
      </c>
      <c r="G205" s="215" t="s">
        <v>279</v>
      </c>
      <c r="H205" s="216">
        <v>1</v>
      </c>
      <c r="I205" s="217"/>
      <c r="J205" s="218">
        <f>ROUND(I205*H205,2)</f>
        <v>0</v>
      </c>
      <c r="K205" s="219"/>
      <c r="L205" s="44"/>
      <c r="M205" s="220" t="s">
        <v>1</v>
      </c>
      <c r="N205" s="221" t="s">
        <v>38</v>
      </c>
      <c r="O205" s="91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4" t="s">
        <v>280</v>
      </c>
      <c r="AT205" s="224" t="s">
        <v>119</v>
      </c>
      <c r="AU205" s="224" t="s">
        <v>80</v>
      </c>
      <c r="AY205" s="17" t="s">
        <v>117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78</v>
      </c>
      <c r="BK205" s="225">
        <f>ROUND(I205*H205,2)</f>
        <v>0</v>
      </c>
      <c r="BL205" s="17" t="s">
        <v>280</v>
      </c>
      <c r="BM205" s="224" t="s">
        <v>298</v>
      </c>
    </row>
    <row r="206" s="2" customFormat="1" ht="16.5" customHeight="1">
      <c r="A206" s="38"/>
      <c r="B206" s="39"/>
      <c r="C206" s="212" t="s">
        <v>299</v>
      </c>
      <c r="D206" s="212" t="s">
        <v>119</v>
      </c>
      <c r="E206" s="213" t="s">
        <v>300</v>
      </c>
      <c r="F206" s="214" t="s">
        <v>301</v>
      </c>
      <c r="G206" s="215" t="s">
        <v>279</v>
      </c>
      <c r="H206" s="216">
        <v>1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38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280</v>
      </c>
      <c r="AT206" s="224" t="s">
        <v>119</v>
      </c>
      <c r="AU206" s="224" t="s">
        <v>80</v>
      </c>
      <c r="AY206" s="17" t="s">
        <v>117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78</v>
      </c>
      <c r="BK206" s="225">
        <f>ROUND(I206*H206,2)</f>
        <v>0</v>
      </c>
      <c r="BL206" s="17" t="s">
        <v>280</v>
      </c>
      <c r="BM206" s="224" t="s">
        <v>302</v>
      </c>
    </row>
    <row r="207" s="2" customFormat="1" ht="16.5" customHeight="1">
      <c r="A207" s="38"/>
      <c r="B207" s="39"/>
      <c r="C207" s="212" t="s">
        <v>303</v>
      </c>
      <c r="D207" s="212" t="s">
        <v>119</v>
      </c>
      <c r="E207" s="213" t="s">
        <v>304</v>
      </c>
      <c r="F207" s="214" t="s">
        <v>305</v>
      </c>
      <c r="G207" s="215" t="s">
        <v>279</v>
      </c>
      <c r="H207" s="216">
        <v>1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38</v>
      </c>
      <c r="O207" s="91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280</v>
      </c>
      <c r="AT207" s="224" t="s">
        <v>119</v>
      </c>
      <c r="AU207" s="224" t="s">
        <v>80</v>
      </c>
      <c r="AY207" s="17" t="s">
        <v>117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78</v>
      </c>
      <c r="BK207" s="225">
        <f>ROUND(I207*H207,2)</f>
        <v>0</v>
      </c>
      <c r="BL207" s="17" t="s">
        <v>280</v>
      </c>
      <c r="BM207" s="224" t="s">
        <v>306</v>
      </c>
    </row>
    <row r="208" s="12" customFormat="1" ht="22.8" customHeight="1">
      <c r="A208" s="12"/>
      <c r="B208" s="196"/>
      <c r="C208" s="197"/>
      <c r="D208" s="198" t="s">
        <v>72</v>
      </c>
      <c r="E208" s="210" t="s">
        <v>307</v>
      </c>
      <c r="F208" s="210" t="s">
        <v>308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P209</f>
        <v>0</v>
      </c>
      <c r="Q208" s="204"/>
      <c r="R208" s="205">
        <f>R209</f>
        <v>0</v>
      </c>
      <c r="S208" s="204"/>
      <c r="T208" s="20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151</v>
      </c>
      <c r="AT208" s="208" t="s">
        <v>72</v>
      </c>
      <c r="AU208" s="208" t="s">
        <v>78</v>
      </c>
      <c r="AY208" s="207" t="s">
        <v>117</v>
      </c>
      <c r="BK208" s="209">
        <f>BK209</f>
        <v>0</v>
      </c>
    </row>
    <row r="209" s="2" customFormat="1" ht="16.5" customHeight="1">
      <c r="A209" s="38"/>
      <c r="B209" s="39"/>
      <c r="C209" s="212" t="s">
        <v>309</v>
      </c>
      <c r="D209" s="212" t="s">
        <v>119</v>
      </c>
      <c r="E209" s="213" t="s">
        <v>310</v>
      </c>
      <c r="F209" s="214" t="s">
        <v>311</v>
      </c>
      <c r="G209" s="215" t="s">
        <v>279</v>
      </c>
      <c r="H209" s="216">
        <v>1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38</v>
      </c>
      <c r="O209" s="91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280</v>
      </c>
      <c r="AT209" s="224" t="s">
        <v>119</v>
      </c>
      <c r="AU209" s="224" t="s">
        <v>80</v>
      </c>
      <c r="AY209" s="17" t="s">
        <v>117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78</v>
      </c>
      <c r="BK209" s="225">
        <f>ROUND(I209*H209,2)</f>
        <v>0</v>
      </c>
      <c r="BL209" s="17" t="s">
        <v>280</v>
      </c>
      <c r="BM209" s="224" t="s">
        <v>312</v>
      </c>
    </row>
    <row r="210" s="12" customFormat="1" ht="22.8" customHeight="1">
      <c r="A210" s="12"/>
      <c r="B210" s="196"/>
      <c r="C210" s="197"/>
      <c r="D210" s="198" t="s">
        <v>72</v>
      </c>
      <c r="E210" s="210" t="s">
        <v>313</v>
      </c>
      <c r="F210" s="210" t="s">
        <v>314</v>
      </c>
      <c r="G210" s="197"/>
      <c r="H210" s="197"/>
      <c r="I210" s="200"/>
      <c r="J210" s="211">
        <f>BK210</f>
        <v>0</v>
      </c>
      <c r="K210" s="197"/>
      <c r="L210" s="202"/>
      <c r="M210" s="203"/>
      <c r="N210" s="204"/>
      <c r="O210" s="204"/>
      <c r="P210" s="205">
        <f>P211</f>
        <v>0</v>
      </c>
      <c r="Q210" s="204"/>
      <c r="R210" s="205">
        <f>R211</f>
        <v>0</v>
      </c>
      <c r="S210" s="204"/>
      <c r="T210" s="206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151</v>
      </c>
      <c r="AT210" s="208" t="s">
        <v>72</v>
      </c>
      <c r="AU210" s="208" t="s">
        <v>78</v>
      </c>
      <c r="AY210" s="207" t="s">
        <v>117</v>
      </c>
      <c r="BK210" s="209">
        <f>BK211</f>
        <v>0</v>
      </c>
    </row>
    <row r="211" s="2" customFormat="1" ht="16.5" customHeight="1">
      <c r="A211" s="38"/>
      <c r="B211" s="39"/>
      <c r="C211" s="212" t="s">
        <v>315</v>
      </c>
      <c r="D211" s="212" t="s">
        <v>119</v>
      </c>
      <c r="E211" s="213" t="s">
        <v>316</v>
      </c>
      <c r="F211" s="214" t="s">
        <v>314</v>
      </c>
      <c r="G211" s="215" t="s">
        <v>279</v>
      </c>
      <c r="H211" s="216">
        <v>1</v>
      </c>
      <c r="I211" s="217"/>
      <c r="J211" s="218">
        <f>ROUND(I211*H211,2)</f>
        <v>0</v>
      </c>
      <c r="K211" s="219"/>
      <c r="L211" s="44"/>
      <c r="M211" s="259" t="s">
        <v>1</v>
      </c>
      <c r="N211" s="260" t="s">
        <v>38</v>
      </c>
      <c r="O211" s="261"/>
      <c r="P211" s="262">
        <f>O211*H211</f>
        <v>0</v>
      </c>
      <c r="Q211" s="262">
        <v>0</v>
      </c>
      <c r="R211" s="262">
        <f>Q211*H211</f>
        <v>0</v>
      </c>
      <c r="S211" s="262">
        <v>0</v>
      </c>
      <c r="T211" s="26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280</v>
      </c>
      <c r="AT211" s="224" t="s">
        <v>119</v>
      </c>
      <c r="AU211" s="224" t="s">
        <v>80</v>
      </c>
      <c r="AY211" s="17" t="s">
        <v>117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78</v>
      </c>
      <c r="BK211" s="225">
        <f>ROUND(I211*H211,2)</f>
        <v>0</v>
      </c>
      <c r="BL211" s="17" t="s">
        <v>280</v>
      </c>
      <c r="BM211" s="224" t="s">
        <v>317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67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iDbzigOtiZcK4+Fda9/SGpSelC8XES0GNvVf3BKZAleXsqohFimYLZiOQBNVpdHOSzImD3n0gO0sq+8lrWGZ4w==" hashValue="jaua0xm2ibUTpjW3HpSGIfNNRspZ2pFpN89cp52CcjkG9ACPhpsGm01hrMDxvTMcXK4R5hT/4wVQ4EzPojF33A==" algorithmName="SHA-512" password="CC35"/>
  <autoFilter ref="C126:K211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DESKTOP-M9DBVT6\PC</dc:creator>
  <cp:lastModifiedBy>DESKTOP-M9DBVT6\PC</cp:lastModifiedBy>
  <dcterms:created xsi:type="dcterms:W3CDTF">2025-03-19T11:55:20Z</dcterms:created>
  <dcterms:modified xsi:type="dcterms:W3CDTF">2025-03-19T11:55:21Z</dcterms:modified>
</cp:coreProperties>
</file>